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international-my.sharepoint.com/personal/c_fernandez_aainternational_com_mx/Documents/fiscal/2024/"/>
    </mc:Choice>
  </mc:AlternateContent>
  <xr:revisionPtr revIDLastSave="73" documentId="14_{7ADFB0DE-C384-415E-BE71-CB5F6E9D57F0}" xr6:coauthVersionLast="47" xr6:coauthVersionMax="47" xr10:uidLastSave="{7400EED3-3507-4F2E-9026-F437E0F9E8D9}"/>
  <bookViews>
    <workbookView xWindow="-120" yWindow="-120" windowWidth="20730" windowHeight="11160" firstSheet="1" activeTab="1" xr2:uid="{0B766D37-0D5D-4083-98B7-CDAAE7EA2B92}"/>
  </bookViews>
  <sheets>
    <sheet name="2010" sheetId="1" r:id="rId1"/>
    <sheet name="base 2018" sheetId="2" r:id="rId2"/>
    <sheet name="Hoja1" sheetId="6" r:id="rId3"/>
    <sheet name="meses de uso" sheetId="3" r:id="rId4"/>
    <sheet name="recargos" sheetId="4" r:id="rId5"/>
    <sheet name="tasa de recargos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2" l="1"/>
  <c r="Q6" i="2" s="1"/>
  <c r="P6" i="2"/>
  <c r="N7" i="2"/>
  <c r="O6" i="2" l="1"/>
  <c r="P7" i="2"/>
  <c r="B22" i="6"/>
  <c r="B16" i="6"/>
  <c r="B18" i="6" s="1"/>
  <c r="B20" i="6" s="1"/>
  <c r="B24" i="6" s="1"/>
  <c r="B26" i="6" s="1"/>
  <c r="B15" i="6"/>
  <c r="N2" i="4"/>
  <c r="N8" i="2"/>
  <c r="L16" i="4"/>
  <c r="K16" i="4"/>
  <c r="I15" i="4"/>
  <c r="H15" i="4"/>
  <c r="G15" i="4"/>
  <c r="F19" i="4"/>
  <c r="G19" i="4" s="1"/>
  <c r="H19" i="4" s="1"/>
  <c r="I19" i="4" s="1"/>
  <c r="J19" i="4" s="1"/>
  <c r="K19" i="4" s="1"/>
  <c r="L19" i="4" s="1"/>
  <c r="E19" i="4"/>
  <c r="E14" i="4"/>
  <c r="D14" i="4"/>
  <c r="C19" i="4"/>
  <c r="D19" i="4"/>
  <c r="C12" i="4"/>
  <c r="C14" i="4"/>
  <c r="C16" i="4"/>
  <c r="D16" i="4" s="1"/>
  <c r="E16" i="4" s="1"/>
  <c r="F16" i="4" s="1"/>
  <c r="N8" i="4"/>
  <c r="N7" i="4"/>
  <c r="C15" i="4" s="1"/>
  <c r="D15" i="4" s="1"/>
  <c r="E15" i="4" s="1"/>
  <c r="F15" i="4" s="1"/>
  <c r="N6" i="4"/>
  <c r="N5" i="4"/>
  <c r="C17" i="4" s="1"/>
  <c r="D17" i="4" s="1"/>
  <c r="E17" i="4" s="1"/>
  <c r="F17" i="4" s="1"/>
  <c r="G17" i="4" s="1"/>
  <c r="H17" i="4" s="1"/>
  <c r="I17" i="4" s="1"/>
  <c r="J17" i="4" s="1"/>
  <c r="K17" i="4" s="1"/>
  <c r="L17" i="4" s="1"/>
  <c r="L20" i="4" s="1"/>
  <c r="N4" i="4"/>
  <c r="C18" i="4" s="1"/>
  <c r="D18" i="4" s="1"/>
  <c r="E18" i="4" s="1"/>
  <c r="F18" i="4" s="1"/>
  <c r="G18" i="4" s="1"/>
  <c r="H18" i="4" s="1"/>
  <c r="I18" i="4" s="1"/>
  <c r="J18" i="4" s="1"/>
  <c r="K18" i="4" s="1"/>
  <c r="L18" i="4" s="1"/>
  <c r="N3" i="4"/>
  <c r="P8" i="2"/>
  <c r="P15" i="2"/>
  <c r="P14" i="2"/>
  <c r="P13" i="2"/>
  <c r="P12" i="2"/>
  <c r="P11" i="2"/>
  <c r="P10" i="2"/>
  <c r="P9" i="2"/>
  <c r="N9" i="2"/>
  <c r="F20" i="4" l="1"/>
  <c r="G16" i="4"/>
  <c r="H16" i="4" s="1"/>
  <c r="I16" i="4" s="1"/>
  <c r="J16" i="4" s="1"/>
  <c r="J20" i="4" s="1"/>
  <c r="H20" i="4"/>
  <c r="K20" i="4"/>
  <c r="I20" i="4"/>
  <c r="O7" i="2"/>
  <c r="E20" i="4"/>
  <c r="D20" i="4"/>
  <c r="C20" i="4"/>
  <c r="N10" i="2"/>
  <c r="N11" i="2"/>
  <c r="O9" i="2" l="1"/>
  <c r="O8" i="2"/>
  <c r="G20" i="4"/>
  <c r="P21" i="2"/>
  <c r="P20" i="2"/>
  <c r="P19" i="2"/>
  <c r="P18" i="2"/>
  <c r="P17" i="2"/>
  <c r="P16" i="2"/>
  <c r="O58" i="2" l="1"/>
  <c r="N12" i="2" l="1"/>
  <c r="Q7" i="2" s="1"/>
  <c r="O10" i="2" l="1"/>
  <c r="G4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N13" i="2" l="1"/>
  <c r="O11" i="2" l="1"/>
  <c r="N14" i="2"/>
  <c r="O12" i="2" s="1"/>
  <c r="N57" i="2" l="1"/>
  <c r="O57" i="2" s="1"/>
  <c r="N56" i="2"/>
  <c r="N55" i="2"/>
  <c r="N54" i="2"/>
  <c r="N53" i="2"/>
  <c r="N52" i="2"/>
  <c r="N51" i="2"/>
  <c r="O51" i="2" s="1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O13" i="2" s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7" i="1"/>
  <c r="Q19" i="2" l="1"/>
  <c r="Q31" i="2"/>
  <c r="Q43" i="2"/>
  <c r="O55" i="2"/>
  <c r="Q55" i="2"/>
  <c r="Q25" i="2"/>
  <c r="Q37" i="2"/>
  <c r="Q49" i="2"/>
  <c r="Q13" i="2"/>
  <c r="O17" i="2"/>
  <c r="O21" i="2"/>
  <c r="O25" i="2"/>
  <c r="O29" i="2"/>
  <c r="O33" i="2"/>
  <c r="O37" i="2"/>
  <c r="O41" i="2"/>
  <c r="O45" i="2"/>
  <c r="O49" i="2"/>
  <c r="O53" i="2"/>
  <c r="O23" i="2"/>
  <c r="O19" i="2"/>
  <c r="O27" i="2"/>
  <c r="O31" i="2"/>
  <c r="O35" i="2"/>
  <c r="O39" i="2"/>
  <c r="O43" i="2"/>
  <c r="O47" i="2"/>
  <c r="O18" i="2"/>
  <c r="O22" i="2"/>
  <c r="O26" i="2"/>
  <c r="O30" i="2"/>
  <c r="O34" i="2"/>
  <c r="O38" i="2"/>
  <c r="O42" i="2"/>
  <c r="O46" i="2"/>
  <c r="O50" i="2"/>
  <c r="O54" i="2"/>
  <c r="O20" i="2"/>
  <c r="O24" i="2"/>
  <c r="O28" i="2"/>
  <c r="O32" i="2"/>
  <c r="O36" i="2"/>
  <c r="O40" i="2"/>
  <c r="O44" i="2"/>
  <c r="O48" i="2"/>
  <c r="O52" i="2"/>
  <c r="O56" i="2"/>
  <c r="O16" i="2"/>
  <c r="O15" i="2"/>
  <c r="O14" i="2"/>
  <c r="M2" i="1"/>
  <c r="M1" i="1" s="1"/>
  <c r="L2" i="1"/>
  <c r="L1" i="1" s="1"/>
  <c r="K2" i="1"/>
  <c r="K1" i="1" s="1"/>
  <c r="J2" i="1"/>
  <c r="J1" i="1" s="1"/>
  <c r="I2" i="1"/>
  <c r="I1" i="1" s="1"/>
  <c r="H2" i="1"/>
  <c r="H1" i="1" s="1"/>
  <c r="G2" i="1"/>
  <c r="G1" i="1" s="1"/>
  <c r="F2" i="1"/>
  <c r="F1" i="1" s="1"/>
  <c r="E2" i="1"/>
  <c r="E1" i="1" s="1"/>
  <c r="D2" i="1"/>
  <c r="D1" i="1" s="1"/>
  <c r="C2" i="1"/>
  <c r="C1" i="1" s="1"/>
  <c r="B2" i="1"/>
  <c r="B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Cipriano Fernandez Maya</author>
    <author>tc={713EDD11-B211-4E71-844B-FD8785990D27}</author>
    <author>tc={C6C9A607-ED5E-4140-B942-58AFEE79F06C}</author>
    <author>tc={A0E07055-537E-4ECB-91D6-D230B6070911}</author>
  </authors>
  <commentList>
    <comment ref="A6" authorId="0" shapeId="0" xr:uid="{FED73AE2-F1FE-4A8E-AA86-B7CA2C66E249}">
      <text>
        <r>
          <rPr>
            <b/>
            <sz val="9"/>
            <color indexed="81"/>
            <rFont val="Tahoma"/>
            <family val="2"/>
          </rPr>
          <t>Cipriano Fernandez 2024</t>
        </r>
        <r>
          <rPr>
            <sz val="9"/>
            <color indexed="81"/>
            <rFont val="Tahoma"/>
            <family val="2"/>
          </rPr>
          <t xml:space="preserve"> (en cargo) Claudia Shauman</t>
        </r>
      </text>
    </comment>
    <comment ref="A7" authorId="0" shapeId="0" xr:uid="{1DA470DC-58AE-44EF-8EE0-AC791130072D}">
      <text>
        <r>
          <rPr>
            <b/>
            <sz val="9"/>
            <color indexed="81"/>
            <rFont val="Tahoma"/>
            <family val="2"/>
          </rPr>
          <t>Cipriano Fernandez 2018</t>
        </r>
        <r>
          <rPr>
            <sz val="9"/>
            <color indexed="81"/>
            <rFont val="Tahoma"/>
            <family val="2"/>
          </rPr>
          <t xml:space="preserve"> (en cargo) Andrés Manuel López Obrador</t>
        </r>
      </text>
    </comment>
    <comment ref="A8" authorId="0" shapeId="0" xr:uid="{74E80367-1DD8-4509-B0FC-EF671CFE6E6B}">
      <text>
        <r>
          <rPr>
            <b/>
            <sz val="9"/>
            <color indexed="81"/>
            <rFont val="Tahoma"/>
            <family val="2"/>
          </rPr>
          <t>Cipriano Fernandez Maya:</t>
        </r>
        <r>
          <rPr>
            <sz val="9"/>
            <color indexed="81"/>
            <rFont val="Tahoma"/>
            <family val="2"/>
          </rPr>
          <t xml:space="preserve">
2018 (en cargo) Andrés Manuel López Obrador</t>
        </r>
      </text>
    </comment>
    <comment ref="A9" authorId="0" shapeId="0" xr:uid="{949C310D-0972-4329-86E5-4843E5C16EFD}">
      <text>
        <r>
          <rPr>
            <b/>
            <sz val="9"/>
            <color indexed="81"/>
            <rFont val="Tahoma"/>
            <family val="2"/>
          </rPr>
          <t>Cipriano Fernandez Maya:</t>
        </r>
        <r>
          <rPr>
            <sz val="9"/>
            <color indexed="81"/>
            <rFont val="Tahoma"/>
            <family val="2"/>
          </rPr>
          <t xml:space="preserve">
2018 (en cargo) Andrés Manuel López Obrador</t>
        </r>
      </text>
    </comment>
    <comment ref="A10" authorId="0" shapeId="0" xr:uid="{2EDAFF27-273F-436B-AECF-C0E4BF2950CB}">
      <text>
        <r>
          <rPr>
            <b/>
            <sz val="9"/>
            <color indexed="81"/>
            <rFont val="Tahoma"/>
            <family val="2"/>
          </rPr>
          <t>Cipriano Fernandez Maya:</t>
        </r>
        <r>
          <rPr>
            <sz val="9"/>
            <color indexed="81"/>
            <rFont val="Tahoma"/>
            <family val="2"/>
          </rPr>
          <t xml:space="preserve">
2018 (en cargo) Andrés Manuel López Obrador</t>
        </r>
      </text>
    </comment>
    <comment ref="A11" authorId="0" shapeId="0" xr:uid="{A1F3A938-3FCF-4CE0-965B-DB84C17DF217}">
      <text>
        <r>
          <rPr>
            <b/>
            <sz val="9"/>
            <color indexed="81"/>
            <rFont val="Tahoma"/>
            <family val="2"/>
          </rPr>
          <t>Cipriano Fernandez Maya:</t>
        </r>
        <r>
          <rPr>
            <sz val="9"/>
            <color indexed="81"/>
            <rFont val="Tahoma"/>
            <family val="2"/>
          </rPr>
          <t xml:space="preserve">
2018 (en cargo) Andrés Manuel López Obrador</t>
        </r>
      </text>
    </comment>
    <comment ref="A13" authorId="0" shapeId="0" xr:uid="{987AAD11-3485-44F2-A1FE-3AB0F616C508}">
      <text>
        <r>
          <rPr>
            <b/>
            <sz val="9"/>
            <color indexed="81"/>
            <rFont val="Tahoma"/>
            <family val="2"/>
          </rPr>
          <t>Cipriano Fernandez Maya:</t>
        </r>
        <r>
          <rPr>
            <sz val="9"/>
            <color indexed="81"/>
            <rFont val="Tahoma"/>
            <family val="2"/>
          </rPr>
          <t xml:space="preserve">
2012-2018 Enrique Peña Nieto</t>
        </r>
      </text>
    </comment>
    <comment ref="A19" authorId="0" shapeId="0" xr:uid="{4C732079-45D2-4E81-BF2B-BE88CD6D0812}">
      <text>
        <r>
          <rPr>
            <b/>
            <sz val="9"/>
            <color indexed="81"/>
            <rFont val="Tahoma"/>
            <family val="2"/>
          </rPr>
          <t>Cipriano Fernandez Maya:</t>
        </r>
        <r>
          <rPr>
            <sz val="9"/>
            <color indexed="81"/>
            <rFont val="Tahoma"/>
            <family val="2"/>
          </rPr>
          <t xml:space="preserve">
2006-2012 Felipe Calderón Hinojosa</t>
        </r>
      </text>
    </comment>
    <comment ref="A25" authorId="0" shapeId="0" xr:uid="{97289E86-F79F-4E0A-9C8A-786095412499}">
      <text>
        <r>
          <rPr>
            <b/>
            <sz val="9"/>
            <color indexed="81"/>
            <rFont val="Tahoma"/>
            <family val="2"/>
          </rPr>
          <t>Cipriano Fernandez Maya:</t>
        </r>
        <r>
          <rPr>
            <sz val="9"/>
            <color indexed="81"/>
            <rFont val="Tahoma"/>
            <family val="2"/>
          </rPr>
          <t xml:space="preserve">
2000-2006 Vicente Fox Quesada</t>
        </r>
      </text>
    </comment>
    <comment ref="A31" authorId="1" shapeId="0" xr:uid="{713EDD11-B211-4E71-844B-FD8785990D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1994-2000 Ernesto Zedillo Ponce de León</t>
      </text>
    </comment>
    <comment ref="A37" authorId="0" shapeId="0" xr:uid="{98F94591-BD1D-4D50-B3FA-9D4A2B96F6F3}">
      <text>
        <r>
          <rPr>
            <b/>
            <sz val="9"/>
            <color indexed="81"/>
            <rFont val="Tahoma"/>
            <family val="2"/>
          </rPr>
          <t>Cipriano Fernandez Maya:</t>
        </r>
        <r>
          <rPr>
            <sz val="9"/>
            <color indexed="81"/>
            <rFont val="Tahoma"/>
            <family val="2"/>
          </rPr>
          <t xml:space="preserve">
PRESIDENTE SALINAS DE GORTARI DE DIC. 1988 A NOV 1994</t>
        </r>
      </text>
    </comment>
    <comment ref="A43" authorId="0" shapeId="0" xr:uid="{1B601896-E101-42B4-82D7-1DD99438371B}">
      <text>
        <r>
          <rPr>
            <b/>
            <sz val="9"/>
            <color indexed="81"/>
            <rFont val="Tahoma"/>
            <family val="2"/>
          </rPr>
          <t>Cipriano Fernandez Maya:</t>
        </r>
        <r>
          <rPr>
            <sz val="9"/>
            <color indexed="81"/>
            <rFont val="Tahoma"/>
            <family val="2"/>
          </rPr>
          <t xml:space="preserve">
PRESIDENTE MIGUEL DE LA MADRID HURTADO DE 1982-1988</t>
        </r>
      </text>
    </comment>
    <comment ref="A49" authorId="2" shapeId="0" xr:uid="{C6C9A607-ED5E-4140-B942-58AFEE79F0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1976-1982 José López Portillo y Pacheco</t>
      </text>
    </comment>
    <comment ref="A55" authorId="3" shapeId="0" xr:uid="{A0E07055-537E-4ECB-91D6-D230B607091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1970-1976 Luis Echeverría Álvarez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Cipriano Fernandez Maya</author>
  </authors>
  <commentList>
    <comment ref="A2" authorId="0" shapeId="0" xr:uid="{C8A9362A-8F6E-4627-BF09-0568C1E73214}">
      <text>
        <r>
          <rPr>
            <b/>
            <sz val="9"/>
            <color indexed="81"/>
            <rFont val="Tahoma"/>
            <family val="2"/>
          </rPr>
          <t>Cipriano Fernandez Maya:</t>
        </r>
        <r>
          <rPr>
            <sz val="9"/>
            <color indexed="81"/>
            <rFont val="Tahoma"/>
            <family val="2"/>
          </rPr>
          <t xml:space="preserve">
2018 (en cargo) Andrés Manuel López Obrador</t>
        </r>
      </text>
    </comment>
    <comment ref="A3" authorId="0" shapeId="0" xr:uid="{0C083DBE-9ED6-49A6-8E53-6052179563EF}">
      <text>
        <r>
          <rPr>
            <b/>
            <sz val="9"/>
            <color indexed="81"/>
            <rFont val="Tahoma"/>
            <family val="2"/>
          </rPr>
          <t>Cipriano Fernandez Maya:</t>
        </r>
        <r>
          <rPr>
            <sz val="9"/>
            <color indexed="81"/>
            <rFont val="Tahoma"/>
            <family val="2"/>
          </rPr>
          <t xml:space="preserve">
2018 (en cargo) Andrés Manuel López Obrador</t>
        </r>
      </text>
    </comment>
    <comment ref="A4" authorId="0" shapeId="0" xr:uid="{C44F936E-A7FA-4B0B-8E4D-3F6FEBAE73FF}">
      <text>
        <r>
          <rPr>
            <b/>
            <sz val="9"/>
            <color indexed="81"/>
            <rFont val="Tahoma"/>
            <family val="2"/>
          </rPr>
          <t>Cipriano Fernandez Maya:</t>
        </r>
        <r>
          <rPr>
            <sz val="9"/>
            <color indexed="81"/>
            <rFont val="Tahoma"/>
            <family val="2"/>
          </rPr>
          <t xml:space="preserve">
2018 (en cargo) Andrés Manuel López Obrador</t>
        </r>
      </text>
    </comment>
    <comment ref="A5" authorId="0" shapeId="0" xr:uid="{9B11909F-93B4-4311-ACE5-9A34EC16C444}">
      <text>
        <r>
          <rPr>
            <b/>
            <sz val="9"/>
            <color indexed="81"/>
            <rFont val="Tahoma"/>
            <family val="2"/>
          </rPr>
          <t>Cipriano Fernandez Maya:</t>
        </r>
        <r>
          <rPr>
            <sz val="9"/>
            <color indexed="81"/>
            <rFont val="Tahoma"/>
            <family val="2"/>
          </rPr>
          <t xml:space="preserve">
2018 (en cargo) Andrés Manuel López Obrador</t>
        </r>
      </text>
    </comment>
    <comment ref="A6" authorId="0" shapeId="0" xr:uid="{D0975469-38D9-421E-BECE-16C3FC7B37AB}">
      <text>
        <r>
          <rPr>
            <b/>
            <sz val="9"/>
            <color indexed="81"/>
            <rFont val="Tahoma"/>
            <family val="2"/>
          </rPr>
          <t>Cipriano Fernandez Maya:</t>
        </r>
        <r>
          <rPr>
            <sz val="9"/>
            <color indexed="81"/>
            <rFont val="Tahoma"/>
            <family val="2"/>
          </rPr>
          <t xml:space="preserve">
2018 (en cargo) Andrés Manuel López Obrador</t>
        </r>
      </text>
    </comment>
    <comment ref="A8" authorId="0" shapeId="0" xr:uid="{65C2AFF9-6AD6-4DD9-AA66-FBB29F70200B}">
      <text>
        <r>
          <rPr>
            <b/>
            <sz val="9"/>
            <color indexed="81"/>
            <rFont val="Tahoma"/>
            <family val="2"/>
          </rPr>
          <t>Cipriano Fernandez Maya:</t>
        </r>
        <r>
          <rPr>
            <sz val="9"/>
            <color indexed="81"/>
            <rFont val="Tahoma"/>
            <family val="2"/>
          </rPr>
          <t xml:space="preserve">
2012-2018 Enrique Peña Nieto</t>
        </r>
      </text>
    </comment>
  </commentList>
</comments>
</file>

<file path=xl/sharedStrings.xml><?xml version="1.0" encoding="utf-8"?>
<sst xmlns="http://schemas.openxmlformats.org/spreadsheetml/2006/main" count="132" uniqueCount="78">
  <si>
    <t>INPC2010 (Índice Nacional de Precios al Consumidor)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</si>
  <si>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</si>
  <si>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</si>
  <si>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</si>
  <si>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</si>
  <si>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</si>
  <si>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</si>
  <si>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</si>
  <si>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</si>
  <si>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</si>
  <si>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</si>
  <si>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</si>
  <si>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</si>
  <si>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% inflación anual</t>
  </si>
  <si>
    <t>-</t>
  </si>
  <si>
    <t>INPC (Índice Nacional de Precios al Consumidor)</t>
  </si>
  <si>
    <t>2018=100</t>
  </si>
  <si>
    <t>Año</t>
  </si>
  <si>
    <t>Inflación de 3 años B-10</t>
  </si>
  <si>
    <t>TRIMESTRE</t>
  </si>
  <si>
    <t>SEXENIO</t>
  </si>
  <si>
    <t>Mes</t>
  </si>
  <si>
    <t>2021</t>
  </si>
  <si>
    <t>2023</t>
  </si>
  <si>
    <t>2024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</si>
  <si>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</si>
  <si>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</si>
  <si>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</si>
  <si>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</si>
  <si>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</si>
  <si>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</si>
  <si>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</si>
  <si>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</si>
  <si>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</si>
  <si>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</si>
  <si>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</si>
  <si>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</si>
  <si>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recargos %</t>
  </si>
  <si>
    <t>recargo $</t>
  </si>
  <si>
    <t>total</t>
  </si>
  <si>
    <t>QUE INPC SE TIENE QUE CONSIDERAR PARA LA DEDUCCION DE INVERSIONES (DEPRECIACION FISCAL)</t>
  </si>
  <si>
    <t>aquisición</t>
  </si>
  <si>
    <t>INPC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</si>
  <si>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</si>
  <si>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</si>
  <si>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</si>
  <si>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</si>
  <si>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</si>
  <si>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</si>
  <si>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</si>
  <si>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</si>
  <si>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</si>
  <si>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</si>
  <si>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</si>
  <si>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</si>
  <si>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</si>
  <si>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fecha de pago</t>
  </si>
  <si>
    <t>origen</t>
  </si>
  <si>
    <t>2018 - 2023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</si>
  <si>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</si>
  <si>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</si>
  <si>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</si>
  <si>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</si>
  <si>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</si>
  <si>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</si>
  <si>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</si>
  <si>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</si>
  <si>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</si>
  <si>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</si>
  <si>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</si>
  <si>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</si>
  <si>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Prórroga</t>
  </si>
  <si>
    <t>  0.98%</t>
  </si>
  <si>
    <t>Mora</t>
  </si>
  <si>
    <t>  1.47%</t>
  </si>
  <si>
    <t>2008 a 2017</t>
  </si>
  <si>
    <t>  0.75%</t>
  </si>
  <si>
    <t>  1.13%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</si>
</sst>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-* #,##0.000_-;\-* #,##0.000_-;_-* &quot;-&quot;??_-;_-@_-"/>
    <numFmt numFmtId="166" formatCode="_-* #,##0.0000_-;\-* #,##0.0000_-;_-* &quot;-&quot;??_-;_-@_-"/>
    <numFmt numFmtId="167" formatCode="0.000"/>
    <numFmt numFmtId="168" formatCode="_-&quot;$&quot;* #,##0_-;\-&quot;$&quot;* #,##0_-;_-&quot;$&quot;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rgb="FF000000"/>
      <name val="Patua One"/>
    </font>
    <font>
      <sz val="11"/>
      <color rgb="FF939598"/>
      <name val="Roboto"/>
    </font>
    <font>
      <sz val="11"/>
      <color theme="0"/>
      <name val="Roboto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6"/>
      <color rgb="FF000000"/>
      <name val="Tahoma"/>
      <family val="2"/>
    </font>
    <font>
      <sz val="11"/>
      <color theme="1"/>
      <name val="Tahoma"/>
      <family val="2"/>
    </font>
    <font>
      <sz val="11"/>
      <color theme="0"/>
      <name val="Tahoma"/>
      <family val="2"/>
    </font>
    <font>
      <sz val="8"/>
      <color theme="0"/>
      <name val="Tahoma"/>
      <family val="2"/>
    </font>
    <font>
      <b/>
      <sz val="11"/>
      <color theme="0"/>
      <name val="Tahoma"/>
      <family val="2"/>
    </font>
    <font>
      <b/>
      <sz val="11"/>
      <color rgb="FFFF0000"/>
      <name val="Tahoma"/>
      <family val="2"/>
    </font>
    <font>
      <b/>
      <sz val="11"/>
      <color theme="1"/>
      <name val="Calibri"/>
      <family val="2"/>
      <scheme val="minor"/>
    </font>
    <font>
      <sz val="12"/>
      <color rgb="FF1D1C1A"/>
      <name val="Arial"/>
      <family val="2"/>
    </font>
    <font>
      <b/>
      <sz val="12"/>
      <color rgb="FF1D1C1A"/>
      <name val="Arial"/>
      <family val="2"/>
    </font>
    <font>
      <sz val="11"/>
      <color rgb="FF444444"/>
      <name val="Arial"/>
      <family val="2"/>
    </font>
    <font>
      <b/>
      <sz val="13"/>
      <color rgb="FF444444"/>
      <name val="Arial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medium">
        <color rgb="FFC1C3D1"/>
      </left>
      <right style="medium">
        <color rgb="FFC1C3D1"/>
      </right>
      <top style="medium">
        <color rgb="FFC1C3D1"/>
      </top>
      <bottom style="medium">
        <color rgb="FFC1C3D1"/>
      </bottom>
      <diagonal/>
    </border>
    <border>
      <left style="medium">
        <color rgb="FFC1C3D1"/>
      </left>
      <right style="medium">
        <color rgb="FFC1C3D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1C3D1"/>
      </left>
      <right/>
      <top style="medium">
        <color rgb="FFC1C3D1"/>
      </top>
      <bottom style="medium">
        <color rgb="FFC1C3D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0" fillId="0" borderId="0" xfId="1" applyFont="1"/>
    <xf numFmtId="10" fontId="0" fillId="0" borderId="0" xfId="2" applyNumberFormat="1" applyFont="1"/>
    <xf numFmtId="0" fontId="3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4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7" fillId="0" borderId="0" xfId="0" applyFont="1" applyAlignment="1">
      <alignment vertical="center"/>
    </xf>
    <xf numFmtId="0" fontId="8" fillId="0" borderId="0" xfId="0" applyFont="1"/>
    <xf numFmtId="10" fontId="8" fillId="0" borderId="0" xfId="2" applyNumberFormat="1" applyFont="1"/>
    <xf numFmtId="0" fontId="9" fillId="3" borderId="1" xfId="0" applyFont="1" applyFill="1" applyBorder="1" applyAlignment="1">
      <alignment horizontal="center" vertical="center" wrapText="1"/>
    </xf>
    <xf numFmtId="10" fontId="9" fillId="3" borderId="2" xfId="2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24" borderId="1" xfId="0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5" borderId="1" xfId="0" applyFont="1" applyFill="1" applyBorder="1" applyAlignment="1">
      <alignment horizontal="center" vertical="center" wrapText="1"/>
    </xf>
    <xf numFmtId="10" fontId="8" fillId="0" borderId="3" xfId="2" applyNumberFormat="1" applyFont="1" applyFill="1" applyBorder="1"/>
    <xf numFmtId="10" fontId="8" fillId="0" borderId="0" xfId="0" applyNumberFormat="1" applyFont="1"/>
    <xf numFmtId="166" fontId="8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12" fillId="23" borderId="1" xfId="0" applyFont="1" applyFill="1" applyBorder="1" applyAlignment="1">
      <alignment horizontal="center" vertical="center" wrapText="1"/>
    </xf>
    <xf numFmtId="165" fontId="8" fillId="2" borderId="4" xfId="1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0" fontId="8" fillId="0" borderId="3" xfId="2" applyNumberFormat="1" applyFont="1" applyBorder="1"/>
    <xf numFmtId="0" fontId="12" fillId="22" borderId="1" xfId="0" applyFont="1" applyFill="1" applyBorder="1" applyAlignment="1">
      <alignment horizontal="center" vertical="center" wrapText="1"/>
    </xf>
    <xf numFmtId="166" fontId="8" fillId="7" borderId="0" xfId="0" applyNumberFormat="1" applyFont="1" applyFill="1"/>
    <xf numFmtId="0" fontId="12" fillId="21" borderId="1" xfId="0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10" fontId="8" fillId="4" borderId="3" xfId="2" applyNumberFormat="1" applyFont="1" applyFill="1" applyBorder="1"/>
    <xf numFmtId="0" fontId="12" fillId="5" borderId="1" xfId="0" applyFont="1" applyFill="1" applyBorder="1" applyAlignment="1">
      <alignment horizontal="center" vertical="center" wrapText="1"/>
    </xf>
    <xf numFmtId="0" fontId="12" fillId="19" borderId="1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6" fillId="26" borderId="1" xfId="0" applyFont="1" applyFill="1" applyBorder="1" applyAlignment="1">
      <alignment horizontal="left" vertical="center" wrapText="1" indent="1"/>
    </xf>
    <xf numFmtId="0" fontId="17" fillId="26" borderId="1" xfId="0" applyFont="1" applyFill="1" applyBorder="1" applyAlignment="1">
      <alignment horizontal="left" vertical="center" wrapText="1" indent="1"/>
    </xf>
    <xf numFmtId="0" fontId="16" fillId="2" borderId="1" xfId="0" applyFont="1" applyFill="1" applyBorder="1" applyAlignment="1">
      <alignment horizontal="left" vertical="center" wrapText="1" indent="1"/>
    </xf>
    <xf numFmtId="10" fontId="16" fillId="2" borderId="1" xfId="0" applyNumberFormat="1" applyFont="1" applyFill="1" applyBorder="1" applyAlignment="1">
      <alignment horizontal="left" vertical="center" wrapText="1" indent="1"/>
    </xf>
    <xf numFmtId="10" fontId="0" fillId="0" borderId="0" xfId="0" applyNumberFormat="1"/>
    <xf numFmtId="17" fontId="0" fillId="0" borderId="0" xfId="0" applyNumberFormat="1"/>
    <xf numFmtId="10" fontId="13" fillId="0" borderId="0" xfId="0" applyNumberFormat="1" applyFont="1"/>
    <xf numFmtId="17" fontId="18" fillId="0" borderId="0" xfId="0" applyNumberFormat="1" applyFont="1" applyAlignment="1">
      <alignment horizontal="center" vertical="center"/>
    </xf>
    <xf numFmtId="49" fontId="0" fillId="0" borderId="0" xfId="0" applyNumberFormat="1"/>
    <xf numFmtId="44" fontId="0" fillId="0" borderId="0" xfId="3" applyFont="1"/>
    <xf numFmtId="168" fontId="0" fillId="0" borderId="0" xfId="3" applyNumberFormat="1" applyFont="1"/>
    <xf numFmtId="44" fontId="0" fillId="0" borderId="0" xfId="0" applyNumberFormat="1"/>
    <xf numFmtId="0" fontId="20" fillId="3" borderId="0" xfId="0" applyFont="1" applyFill="1" applyAlignment="1">
      <alignment horizontal="center" vertical="center"/>
    </xf>
    <xf numFmtId="49" fontId="20" fillId="3" borderId="0" xfId="0" applyNumberFormat="1" applyFont="1" applyFill="1" applyAlignment="1">
      <alignment horizontal="center" vertical="center"/>
    </xf>
    <xf numFmtId="0" fontId="11" fillId="27" borderId="1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00FF"/>
      <color rgb="FFCC9900"/>
      <color rgb="FF00CC00"/>
      <color rgb="FF006699"/>
      <color rgb="FFFF6600"/>
      <color rgb="FF9966FF"/>
      <color rgb="FF00FF99"/>
      <color rgb="FFFF99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Comportamiento de la inflación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'base 2018'!$B$5:$M$5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xVal>
          <c:yVal>
            <c:numRef>
              <c:f>'base 2018'!$B$11:$M$11</c:f>
              <c:numCache>
                <c:formatCode>General</c:formatCode>
                <c:ptCount val="12"/>
                <c:pt idx="0">
                  <c:v>106.447</c:v>
                </c:pt>
                <c:pt idx="1">
                  <c:v>106.889</c:v>
                </c:pt>
                <c:pt idx="2">
                  <c:v>106.83799999999999</c:v>
                </c:pt>
                <c:pt idx="3">
                  <c:v>105.755</c:v>
                </c:pt>
                <c:pt idx="4">
                  <c:v>106.16200000000001</c:v>
                </c:pt>
                <c:pt idx="5">
                  <c:v>106.74299999999999</c:v>
                </c:pt>
                <c:pt idx="6">
                  <c:v>107.444</c:v>
                </c:pt>
                <c:pt idx="7">
                  <c:v>107.867</c:v>
                </c:pt>
                <c:pt idx="8">
                  <c:v>108.114</c:v>
                </c:pt>
                <c:pt idx="9">
                  <c:v>108.774</c:v>
                </c:pt>
                <c:pt idx="10">
                  <c:v>108.85599999999999</c:v>
                </c:pt>
                <c:pt idx="11" formatCode="_-* #,##0.000_-;\-* #,##0.000_-;_-* &quot;-&quot;??_-;_-@_-">
                  <c:v>109.271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BD-4161-BED2-2B6062BF6F98}"/>
            </c:ext>
          </c:extLst>
        </c:ser>
        <c:ser>
          <c:idx val="1"/>
          <c:order val="1"/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2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'base 2018'!$B$5:$M$5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xVal>
          <c:yVal>
            <c:numRef>
              <c:f>'base 2018'!$B$11:$M$11</c:f>
              <c:numCache>
                <c:formatCode>General</c:formatCode>
                <c:ptCount val="12"/>
                <c:pt idx="0">
                  <c:v>106.447</c:v>
                </c:pt>
                <c:pt idx="1">
                  <c:v>106.889</c:v>
                </c:pt>
                <c:pt idx="2">
                  <c:v>106.83799999999999</c:v>
                </c:pt>
                <c:pt idx="3">
                  <c:v>105.755</c:v>
                </c:pt>
                <c:pt idx="4">
                  <c:v>106.16200000000001</c:v>
                </c:pt>
                <c:pt idx="5">
                  <c:v>106.74299999999999</c:v>
                </c:pt>
                <c:pt idx="6">
                  <c:v>107.444</c:v>
                </c:pt>
                <c:pt idx="7">
                  <c:v>107.867</c:v>
                </c:pt>
                <c:pt idx="8">
                  <c:v>108.114</c:v>
                </c:pt>
                <c:pt idx="9">
                  <c:v>108.774</c:v>
                </c:pt>
                <c:pt idx="10">
                  <c:v>108.85599999999999</c:v>
                </c:pt>
                <c:pt idx="11" formatCode="_-* #,##0.000_-;\-* #,##0.000_-;_-* &quot;-&quot;??_-;_-@_-">
                  <c:v>109.271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BD-4161-BED2-2B6062BF6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979344"/>
        <c:axId val="637995088"/>
      </c:scatterChart>
      <c:valAx>
        <c:axId val="637979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37995088"/>
        <c:crosses val="autoZero"/>
        <c:crossBetween val="midCat"/>
      </c:valAx>
      <c:valAx>
        <c:axId val="63799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37979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219075</xdr:colOff>
      <xdr:row>1</xdr:row>
      <xdr:rowOff>52387</xdr:rowOff>
    </xdr:from>
    <xdr:to>
      <xdr:col>24</xdr:col>
      <xdr:colOff>219075</xdr:colOff>
      <xdr:row>20</xdr:row>
      <xdr:rowOff>14287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A91F6BE-A10A-47E4-8A8D-2D978741A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ipriano Fernandez Maya" id="{0B3A2C1D-DE22-4E3E-ABA2-0441940BD0CF}" userId="S::c.fernandez@aainternational.com.mx::c7ee8b41-ea04-424f-9136-a7df1b21a047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1" dT="2020-08-10T23:07:04.94" personId="{0B3A2C1D-DE22-4E3E-ABA2-0441940BD0CF}" id="{713EDD11-B211-4E71-844B-FD8785990D27}">
    <text>1994-2000 Ernesto Zedillo Ponce de León</text>
  </threadedComment>
  <threadedComment ref="A49" dT="2020-08-10T23:05:47.35" personId="{0B3A2C1D-DE22-4E3E-ABA2-0441940BD0CF}" id="{C6C9A607-ED5E-4140-B942-58AFEE79F06C}">
    <text>1976-1982 José López Portillo y Pacheco</text>
  </threadedComment>
  <threadedComment ref="A55" dT="2020-08-10T23:04:51.06" personId="{0B3A2C1D-DE22-4E3E-ABA2-0441940BD0CF}" id="{A0E07055-537E-4ECB-91D6-D230B6070911}">
    <text>1970-1976 Luis Echeverría Álvarez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3536A-4D1B-4721-B0F4-3654EAF0014A}">
  <dimension ref="A1:N51"/>
  <sheetViews>
    <sheetView workbookViewId="0">
      <selection activeCell="F15" sqref="F15"/>
    </sheetView>
  </sheetViews>
  <sheetFormatPr baseColWidth="10" defaultColWidth="11.42578125" defaultRowHeight="15"/>
  <cols>
    <col min="2" max="2" width="12" bestFit="1" customWidth="1"/>
  </cols>
  <sheetData>
    <row r="1" spans="1:14">
      <c r="B1" s="3">
        <f>+B2-'base 2018'!B2</f>
        <v>1.0673606317918427</v>
      </c>
      <c r="C1" s="3">
        <f>+C2-'base 2018'!C2</f>
        <v>1.0612282353692208</v>
      </c>
      <c r="D1" s="3">
        <f>+D2-'base 2018'!D2</f>
        <v>1.0547558431876403</v>
      </c>
      <c r="E1" s="3">
        <f>+E2-'base 2018'!E2</f>
        <v>1.0534608133584704</v>
      </c>
      <c r="F1" s="3">
        <f>+F2-'base 2018'!F2</f>
        <v>1.0547223830408199</v>
      </c>
      <c r="G1" s="3">
        <f>+G2-'base 2018'!G2</f>
        <v>1.0520774001645465</v>
      </c>
      <c r="H1" s="3">
        <f>+H2-'base 2018'!H2</f>
        <v>1.0481140551361066</v>
      </c>
      <c r="I1" s="3">
        <f>+I2-'base 2018'!I2</f>
        <v>1.0429603256138591</v>
      </c>
      <c r="J1" s="3">
        <f>+J2-'base 2018'!J2</f>
        <v>1.0397069860529113</v>
      </c>
      <c r="K1" s="3">
        <f>+K2-'base 2018'!K2</f>
        <v>1.0332046272054196</v>
      </c>
      <c r="L1" s="3">
        <f>+L2-'base 2018'!L2</f>
        <v>1.0226615607025316</v>
      </c>
      <c r="M1" s="3">
        <f>+M2-'base 2018'!M2</f>
        <v>1.0166497213579693</v>
      </c>
    </row>
    <row r="2" spans="1:14">
      <c r="B2">
        <f>+$H$6/B7</f>
        <v>1.0673606317918427</v>
      </c>
      <c r="C2">
        <f t="shared" ref="C2:M2" si="0">+$H$6/C7</f>
        <v>1.0612282353692208</v>
      </c>
      <c r="D2">
        <f t="shared" si="0"/>
        <v>1.0547558431876403</v>
      </c>
      <c r="E2">
        <f t="shared" si="0"/>
        <v>1.0534608133584704</v>
      </c>
      <c r="F2">
        <f t="shared" si="0"/>
        <v>1.0547223830408199</v>
      </c>
      <c r="G2">
        <f t="shared" si="0"/>
        <v>1.0520774001645465</v>
      </c>
      <c r="H2">
        <f t="shared" si="0"/>
        <v>1.0481140551361066</v>
      </c>
      <c r="I2">
        <f t="shared" si="0"/>
        <v>1.0429603256138591</v>
      </c>
      <c r="J2">
        <f t="shared" si="0"/>
        <v>1.0397069860529113</v>
      </c>
      <c r="K2">
        <f t="shared" si="0"/>
        <v>1.0332046272054196</v>
      </c>
      <c r="L2">
        <f t="shared" si="0"/>
        <v>1.0226615607025316</v>
      </c>
      <c r="M2">
        <f t="shared" si="0"/>
        <v>1.0166497213579693</v>
      </c>
    </row>
    <row r="4" spans="1:14" ht="33.75" thickBot="1">
      <c r="A4" s="1" t="s">
        <v>0</v>
      </c>
    </row>
    <row r="5" spans="1:14" ht="30.75" thickBot="1">
      <c r="A5" s="2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5" t="s">
        <v>13</v>
      </c>
    </row>
    <row r="6" spans="1:14" ht="15.75" thickBot="1">
      <c r="A6" s="2">
        <v>2018</v>
      </c>
      <c r="B6" s="2">
        <v>131.50800000000001</v>
      </c>
      <c r="C6" s="2">
        <v>132.00899999999999</v>
      </c>
      <c r="D6" s="2">
        <v>132.43600000000001</v>
      </c>
      <c r="E6" s="2">
        <v>131.98699999999999</v>
      </c>
      <c r="F6" s="2">
        <v>131.773</v>
      </c>
      <c r="G6" s="2">
        <v>132.28200000000001</v>
      </c>
      <c r="H6" s="2">
        <v>132.99100000000001</v>
      </c>
      <c r="I6" s="2" t="s">
        <v>14</v>
      </c>
      <c r="J6" s="2"/>
      <c r="K6" s="2" t="s">
        <v>14</v>
      </c>
      <c r="L6" s="2" t="s">
        <v>14</v>
      </c>
      <c r="M6" s="2" t="s">
        <v>14</v>
      </c>
    </row>
    <row r="7" spans="1:14" ht="15.75" thickBot="1">
      <c r="A7" s="2">
        <v>2017</v>
      </c>
      <c r="B7" s="2">
        <v>124.598</v>
      </c>
      <c r="C7" s="2">
        <v>125.318</v>
      </c>
      <c r="D7" s="2">
        <v>126.087</v>
      </c>
      <c r="E7" s="2">
        <v>126.242</v>
      </c>
      <c r="F7" s="2">
        <v>126.09099999999999</v>
      </c>
      <c r="G7" s="2">
        <v>126.408</v>
      </c>
      <c r="H7" s="2">
        <v>126.886</v>
      </c>
      <c r="I7" s="2">
        <v>127.51300000000001</v>
      </c>
      <c r="J7" s="2">
        <v>127.91200000000001</v>
      </c>
      <c r="K7" s="2">
        <v>128.71700000000001</v>
      </c>
      <c r="L7" s="2">
        <v>130.04400000000001</v>
      </c>
      <c r="M7" s="2">
        <v>130.81299999999999</v>
      </c>
      <c r="N7" s="4">
        <f>(+M7/M8)-1</f>
        <v>6.7730481981798096E-2</v>
      </c>
    </row>
    <row r="8" spans="1:14" ht="15.75" thickBot="1">
      <c r="A8" s="2">
        <v>2016</v>
      </c>
      <c r="B8" s="2">
        <v>118.98399999999999</v>
      </c>
      <c r="C8" s="2">
        <v>119.505</v>
      </c>
      <c r="D8" s="2">
        <v>119.681</v>
      </c>
      <c r="E8" s="2">
        <v>119.30200000000001</v>
      </c>
      <c r="F8" s="2">
        <v>118.77</v>
      </c>
      <c r="G8" s="2">
        <v>118.901</v>
      </c>
      <c r="H8" s="2">
        <v>119.211</v>
      </c>
      <c r="I8" s="2">
        <v>119.547</v>
      </c>
      <c r="J8" s="2">
        <v>120.277</v>
      </c>
      <c r="K8" s="2">
        <v>121.00700000000001</v>
      </c>
      <c r="L8" s="2">
        <v>121.953</v>
      </c>
      <c r="M8" s="2">
        <v>122.515</v>
      </c>
      <c r="N8" s="4">
        <f t="shared" ref="N8:N50" si="1">(+M8/M9)-1</f>
        <v>3.360274018830367E-2</v>
      </c>
    </row>
    <row r="9" spans="1:14" ht="15.75" thickBot="1">
      <c r="A9" s="2">
        <v>2015</v>
      </c>
      <c r="B9" s="2">
        <v>115.95399999999999</v>
      </c>
      <c r="C9" s="2">
        <v>116.17400000000001</v>
      </c>
      <c r="D9" s="2">
        <v>116.64700000000001</v>
      </c>
      <c r="E9" s="2">
        <v>116.345</v>
      </c>
      <c r="F9" s="2">
        <v>115.764</v>
      </c>
      <c r="G9" s="2">
        <v>115.958</v>
      </c>
      <c r="H9" s="2">
        <v>116.128</v>
      </c>
      <c r="I9" s="2">
        <v>116.373</v>
      </c>
      <c r="J9" s="2">
        <v>116.809</v>
      </c>
      <c r="K9" s="2">
        <v>117.41</v>
      </c>
      <c r="L9" s="2">
        <v>118.051</v>
      </c>
      <c r="M9" s="2">
        <v>118.532</v>
      </c>
      <c r="N9" s="4">
        <f t="shared" si="1"/>
        <v>2.130812776260349E-2</v>
      </c>
    </row>
    <row r="10" spans="1:14" ht="15.75" thickBot="1">
      <c r="A10" s="2">
        <v>2014</v>
      </c>
      <c r="B10" s="2">
        <v>112.505</v>
      </c>
      <c r="C10" s="2">
        <v>112.79</v>
      </c>
      <c r="D10" s="2">
        <v>113.099</v>
      </c>
      <c r="E10" s="2">
        <v>112.88800000000001</v>
      </c>
      <c r="F10" s="2">
        <v>112.527</v>
      </c>
      <c r="G10" s="2">
        <v>112.72199999999999</v>
      </c>
      <c r="H10" s="2">
        <v>113.032</v>
      </c>
      <c r="I10" s="2">
        <v>113.438</v>
      </c>
      <c r="J10" s="2">
        <v>113.93899999999999</v>
      </c>
      <c r="K10" s="2">
        <v>114.569</v>
      </c>
      <c r="L10" s="2">
        <v>115.49299999999999</v>
      </c>
      <c r="M10" s="2">
        <v>116.059</v>
      </c>
      <c r="N10" s="4">
        <f t="shared" si="1"/>
        <v>4.0813215195322439E-2</v>
      </c>
    </row>
    <row r="11" spans="1:14" ht="15.75" thickBot="1">
      <c r="A11" s="2">
        <v>2013</v>
      </c>
      <c r="B11" s="2">
        <v>107.678</v>
      </c>
      <c r="C11" s="2">
        <v>108.208</v>
      </c>
      <c r="D11" s="2">
        <v>109.002</v>
      </c>
      <c r="E11" s="2">
        <v>109.074</v>
      </c>
      <c r="F11" s="2">
        <v>108.711</v>
      </c>
      <c r="G11" s="2">
        <v>108.645</v>
      </c>
      <c r="H11" s="2">
        <v>108.60899999999999</v>
      </c>
      <c r="I11" s="2">
        <v>108.91800000000001</v>
      </c>
      <c r="J11" s="2">
        <v>109.328</v>
      </c>
      <c r="K11" s="2">
        <v>109.848</v>
      </c>
      <c r="L11" s="2">
        <v>110.872</v>
      </c>
      <c r="M11" s="2">
        <v>111.508</v>
      </c>
      <c r="N11" s="4">
        <f t="shared" si="1"/>
        <v>3.9740409898737505E-2</v>
      </c>
    </row>
    <row r="12" spans="1:14" ht="15.75" thickBot="1">
      <c r="A12" s="2">
        <v>2012</v>
      </c>
      <c r="B12" s="2">
        <v>104.28400000000001</v>
      </c>
      <c r="C12" s="2">
        <v>104.496</v>
      </c>
      <c r="D12" s="2">
        <v>104.556</v>
      </c>
      <c r="E12" s="2">
        <v>104.22799999999999</v>
      </c>
      <c r="F12" s="2">
        <v>103.899</v>
      </c>
      <c r="G12" s="2">
        <v>104.378</v>
      </c>
      <c r="H12" s="2">
        <v>104.964</v>
      </c>
      <c r="I12" s="2">
        <v>105.279</v>
      </c>
      <c r="J12" s="2">
        <v>105.74299999999999</v>
      </c>
      <c r="K12" s="2">
        <v>106.27800000000001</v>
      </c>
      <c r="L12" s="2">
        <v>107</v>
      </c>
      <c r="M12" s="2">
        <v>107.246</v>
      </c>
      <c r="N12" s="4">
        <f t="shared" si="1"/>
        <v>3.5682900213421354E-2</v>
      </c>
    </row>
    <row r="13" spans="1:14" ht="15.75" thickBot="1">
      <c r="A13" s="2">
        <v>2011</v>
      </c>
      <c r="B13" s="2">
        <v>100.22799999999999</v>
      </c>
      <c r="C13" s="2">
        <v>100.604</v>
      </c>
      <c r="D13" s="2">
        <v>100.797</v>
      </c>
      <c r="E13" s="2">
        <v>100.789</v>
      </c>
      <c r="F13" s="2">
        <v>100.04600000000001</v>
      </c>
      <c r="G13" s="2">
        <v>100.041</v>
      </c>
      <c r="H13" s="2">
        <v>100.521</v>
      </c>
      <c r="I13" s="2">
        <v>100.68</v>
      </c>
      <c r="J13" s="2">
        <v>100.92700000000001</v>
      </c>
      <c r="K13" s="2">
        <v>101.608</v>
      </c>
      <c r="L13" s="2">
        <v>102.70699999999999</v>
      </c>
      <c r="M13" s="2">
        <v>103.551</v>
      </c>
      <c r="N13" s="4">
        <f t="shared" si="1"/>
        <v>3.8187485525169595E-2</v>
      </c>
    </row>
    <row r="14" spans="1:14" ht="15.75" thickBot="1">
      <c r="A14" s="2">
        <v>2010</v>
      </c>
      <c r="B14" s="2">
        <v>96.575500000000005</v>
      </c>
      <c r="C14" s="2">
        <v>97.134100000000004</v>
      </c>
      <c r="D14" s="2">
        <v>97.823599999999999</v>
      </c>
      <c r="E14" s="2">
        <v>97.511899999999997</v>
      </c>
      <c r="F14" s="2">
        <v>96.897499999999994</v>
      </c>
      <c r="G14" s="2">
        <v>96.867199999999997</v>
      </c>
      <c r="H14" s="2">
        <v>97.077500000000001</v>
      </c>
      <c r="I14" s="2">
        <v>97.347099999999998</v>
      </c>
      <c r="J14" s="2">
        <v>97.857399999999998</v>
      </c>
      <c r="K14" s="2">
        <v>98.461500000000001</v>
      </c>
      <c r="L14" s="2">
        <v>99.250399999999999</v>
      </c>
      <c r="M14" s="2">
        <v>99.742099999999994</v>
      </c>
      <c r="N14" s="4">
        <f t="shared" si="1"/>
        <v>4.4015407643111848E-2</v>
      </c>
    </row>
    <row r="15" spans="1:14" ht="15.75" thickBot="1">
      <c r="A15" s="2">
        <v>2009</v>
      </c>
      <c r="B15" s="2">
        <v>92.454499999999996</v>
      </c>
      <c r="C15" s="2">
        <v>92.658600000000007</v>
      </c>
      <c r="D15" s="2">
        <v>93.191599999999994</v>
      </c>
      <c r="E15" s="2">
        <v>93.517799999999994</v>
      </c>
      <c r="F15" s="2">
        <v>93.245400000000004</v>
      </c>
      <c r="G15" s="2">
        <v>93.417100000000005</v>
      </c>
      <c r="H15" s="2">
        <v>93.671599999999998</v>
      </c>
      <c r="I15" s="2">
        <v>93.895700000000005</v>
      </c>
      <c r="J15" s="2">
        <v>94.366699999999994</v>
      </c>
      <c r="K15" s="2">
        <v>94.652199999999993</v>
      </c>
      <c r="L15" s="2">
        <v>95.143199999999993</v>
      </c>
      <c r="M15" s="2">
        <v>95.537000000000006</v>
      </c>
      <c r="N15" s="4">
        <f t="shared" si="1"/>
        <v>3.5735851961227638E-2</v>
      </c>
    </row>
    <row r="16" spans="1:14" ht="15.75" thickBot="1">
      <c r="A16" s="2">
        <v>2008</v>
      </c>
      <c r="B16" s="2">
        <v>86.989400000000003</v>
      </c>
      <c r="C16" s="2">
        <v>87.248000000000005</v>
      </c>
      <c r="D16" s="2">
        <v>87.880399999999995</v>
      </c>
      <c r="E16" s="2">
        <v>88.080399999999997</v>
      </c>
      <c r="F16" s="2">
        <v>87.985200000000006</v>
      </c>
      <c r="G16" s="2">
        <v>88.349299999999999</v>
      </c>
      <c r="H16" s="2">
        <v>88.841700000000003</v>
      </c>
      <c r="I16" s="2">
        <v>89.354699999999994</v>
      </c>
      <c r="J16" s="2">
        <v>89.963700000000003</v>
      </c>
      <c r="K16" s="2">
        <v>90.576700000000002</v>
      </c>
      <c r="L16" s="2">
        <v>91.606300000000005</v>
      </c>
      <c r="M16" s="2">
        <v>92.240700000000004</v>
      </c>
      <c r="N16" s="4">
        <f t="shared" si="1"/>
        <v>6.5281487871890143E-2</v>
      </c>
    </row>
    <row r="17" spans="1:14" ht="15.75" thickBot="1">
      <c r="A17" s="2">
        <v>2007</v>
      </c>
      <c r="B17" s="2">
        <v>83.882099999999994</v>
      </c>
      <c r="C17" s="2">
        <v>84.116600000000005</v>
      </c>
      <c r="D17" s="2">
        <v>84.298599999999993</v>
      </c>
      <c r="E17" s="2">
        <v>84.2483</v>
      </c>
      <c r="F17" s="2">
        <v>83.837299999999999</v>
      </c>
      <c r="G17" s="2">
        <v>83.938000000000002</v>
      </c>
      <c r="H17" s="2">
        <v>84.294499999999999</v>
      </c>
      <c r="I17" s="2">
        <v>84.637900000000002</v>
      </c>
      <c r="J17" s="2">
        <v>85.295100000000005</v>
      </c>
      <c r="K17" s="2">
        <v>85.627499999999998</v>
      </c>
      <c r="L17" s="2">
        <v>86.2316</v>
      </c>
      <c r="M17" s="2">
        <v>86.588099999999997</v>
      </c>
      <c r="N17" s="4">
        <f t="shared" si="1"/>
        <v>3.7590876573226684E-2</v>
      </c>
    </row>
    <row r="18" spans="1:14" ht="15.75" thickBot="1">
      <c r="A18" s="2">
        <v>2006</v>
      </c>
      <c r="B18" s="2">
        <v>80.670699999999997</v>
      </c>
      <c r="C18" s="2">
        <v>80.7941</v>
      </c>
      <c r="D18" s="2">
        <v>80.895499999999998</v>
      </c>
      <c r="E18" s="2">
        <v>81.014099999999999</v>
      </c>
      <c r="F18" s="2">
        <v>80.653499999999994</v>
      </c>
      <c r="G18" s="2">
        <v>80.723100000000002</v>
      </c>
      <c r="H18" s="2">
        <v>80.944500000000005</v>
      </c>
      <c r="I18" s="2">
        <v>81.357500000000002</v>
      </c>
      <c r="J18" s="2">
        <v>82.178799999999995</v>
      </c>
      <c r="K18" s="2">
        <v>82.5381</v>
      </c>
      <c r="L18" s="2">
        <v>82.971199999999996</v>
      </c>
      <c r="M18" s="2">
        <v>83.451099999999997</v>
      </c>
      <c r="N18" s="4">
        <f t="shared" si="1"/>
        <v>4.0532216796923537E-2</v>
      </c>
    </row>
    <row r="19" spans="1:14" ht="15.75" thickBot="1">
      <c r="A19" s="2">
        <v>2005</v>
      </c>
      <c r="B19" s="2">
        <v>77.616500000000002</v>
      </c>
      <c r="C19" s="2">
        <v>77.875100000000003</v>
      </c>
      <c r="D19" s="2">
        <v>78.226100000000002</v>
      </c>
      <c r="E19" s="2">
        <v>78.5047</v>
      </c>
      <c r="F19" s="2">
        <v>78.307500000000005</v>
      </c>
      <c r="G19" s="2">
        <v>78.232299999999995</v>
      </c>
      <c r="H19" s="2">
        <v>78.538499999999999</v>
      </c>
      <c r="I19" s="2">
        <v>78.632300000000001</v>
      </c>
      <c r="J19" s="2">
        <v>78.947400000000002</v>
      </c>
      <c r="K19" s="2">
        <v>79.141199999999998</v>
      </c>
      <c r="L19" s="2">
        <v>79.710800000000006</v>
      </c>
      <c r="M19" s="2">
        <v>80.200400000000002</v>
      </c>
      <c r="N19" s="4">
        <f t="shared" si="1"/>
        <v>3.3327878969821256E-2</v>
      </c>
    </row>
    <row r="20" spans="1:14" ht="15.75" thickBot="1">
      <c r="A20" s="2">
        <v>2004</v>
      </c>
      <c r="B20" s="2">
        <v>74.2423</v>
      </c>
      <c r="C20" s="2">
        <v>74.686400000000006</v>
      </c>
      <c r="D20" s="2">
        <v>74.939499999999995</v>
      </c>
      <c r="E20" s="2">
        <v>75.052599999999998</v>
      </c>
      <c r="F20" s="2">
        <v>74.8643</v>
      </c>
      <c r="G20" s="2">
        <v>74.984300000000005</v>
      </c>
      <c r="H20" s="2">
        <v>75.180800000000005</v>
      </c>
      <c r="I20" s="2">
        <v>75.644900000000007</v>
      </c>
      <c r="J20" s="2">
        <v>76.270399999999995</v>
      </c>
      <c r="K20" s="2">
        <v>76.798599999999993</v>
      </c>
      <c r="L20" s="2">
        <v>77.453699999999998</v>
      </c>
      <c r="M20" s="2">
        <v>77.613699999999994</v>
      </c>
      <c r="N20" s="4">
        <f t="shared" si="1"/>
        <v>5.1908483852124432E-2</v>
      </c>
    </row>
    <row r="21" spans="1:14" ht="15.75" thickBot="1">
      <c r="A21" s="2">
        <v>2003</v>
      </c>
      <c r="B21" s="2">
        <v>71.248800000000003</v>
      </c>
      <c r="C21" s="2">
        <v>71.446700000000007</v>
      </c>
      <c r="D21" s="2">
        <v>71.8977</v>
      </c>
      <c r="E21" s="2">
        <v>72.020399999999995</v>
      </c>
      <c r="F21" s="2">
        <v>71.787999999999997</v>
      </c>
      <c r="G21" s="2">
        <v>71.847399999999993</v>
      </c>
      <c r="H21" s="2">
        <v>71.951499999999996</v>
      </c>
      <c r="I21" s="2">
        <v>72.167299999999997</v>
      </c>
      <c r="J21" s="2">
        <v>72.596900000000005</v>
      </c>
      <c r="K21" s="2">
        <v>72.863100000000003</v>
      </c>
      <c r="L21" s="2">
        <v>73.4679</v>
      </c>
      <c r="M21" s="2">
        <v>73.783699999999996</v>
      </c>
      <c r="N21" s="4">
        <f t="shared" si="1"/>
        <v>3.9765000655281213E-2</v>
      </c>
    </row>
    <row r="22" spans="1:14" ht="15.75" thickBot="1">
      <c r="A22" s="2">
        <v>2002</v>
      </c>
      <c r="B22" s="2">
        <v>67.754599999999996</v>
      </c>
      <c r="C22" s="2">
        <v>67.711100000000002</v>
      </c>
      <c r="D22" s="2">
        <v>68.057400000000001</v>
      </c>
      <c r="E22" s="2">
        <v>68.429199999999994</v>
      </c>
      <c r="F22" s="2">
        <v>68.567899999999995</v>
      </c>
      <c r="G22" s="2">
        <v>68.902199999999993</v>
      </c>
      <c r="H22" s="2">
        <v>69.099999999999994</v>
      </c>
      <c r="I22" s="2">
        <v>69.362700000000004</v>
      </c>
      <c r="J22" s="2">
        <v>69.78</v>
      </c>
      <c r="K22" s="2">
        <v>70.087500000000006</v>
      </c>
      <c r="L22" s="2">
        <v>70.654399999999995</v>
      </c>
      <c r="M22" s="2">
        <v>70.9619</v>
      </c>
      <c r="N22" s="4">
        <f t="shared" si="1"/>
        <v>5.700462799527517E-2</v>
      </c>
    </row>
    <row r="23" spans="1:14" ht="15.75" thickBot="1">
      <c r="A23" s="2">
        <v>2001</v>
      </c>
      <c r="B23" s="2">
        <v>64.659800000000004</v>
      </c>
      <c r="C23" s="2">
        <v>64.617000000000004</v>
      </c>
      <c r="D23" s="2">
        <v>65.026399999999995</v>
      </c>
      <c r="E23" s="2">
        <v>65.354399999999998</v>
      </c>
      <c r="F23" s="2">
        <v>65.504400000000004</v>
      </c>
      <c r="G23" s="2">
        <v>65.659300000000002</v>
      </c>
      <c r="H23" s="2">
        <v>65.488699999999994</v>
      </c>
      <c r="I23" s="2">
        <v>65.8767</v>
      </c>
      <c r="J23" s="2">
        <v>66.489999999999995</v>
      </c>
      <c r="K23" s="2">
        <v>66.790499999999994</v>
      </c>
      <c r="L23" s="2">
        <v>67.042100000000005</v>
      </c>
      <c r="M23" s="2">
        <v>67.134900000000002</v>
      </c>
      <c r="N23" s="4">
        <f t="shared" si="1"/>
        <v>4.4035065074420787E-2</v>
      </c>
    </row>
    <row r="24" spans="1:14" ht="15.75" thickBot="1">
      <c r="A24" s="2">
        <v>2000</v>
      </c>
      <c r="B24" s="2">
        <v>59.808300000000003</v>
      </c>
      <c r="C24" s="2">
        <v>60.338799999999999</v>
      </c>
      <c r="D24" s="2">
        <v>60.673400000000001</v>
      </c>
      <c r="E24" s="2">
        <v>61.018599999999999</v>
      </c>
      <c r="F24" s="2">
        <v>61.246699999999997</v>
      </c>
      <c r="G24" s="2">
        <v>61.609499999999997</v>
      </c>
      <c r="H24" s="2">
        <v>61.849800000000002</v>
      </c>
      <c r="I24" s="2">
        <v>62.189599999999999</v>
      </c>
      <c r="J24" s="2">
        <v>62.643900000000002</v>
      </c>
      <c r="K24" s="2">
        <v>63.075299999999999</v>
      </c>
      <c r="L24" s="2">
        <v>63.614600000000003</v>
      </c>
      <c r="M24" s="2">
        <v>64.303299999999993</v>
      </c>
      <c r="N24" s="4">
        <f t="shared" si="1"/>
        <v>8.9592804650949764E-2</v>
      </c>
    </row>
    <row r="25" spans="1:14" ht="15.75" thickBot="1">
      <c r="A25" s="2">
        <v>1999</v>
      </c>
      <c r="B25" s="2">
        <v>53.870100000000001</v>
      </c>
      <c r="C25" s="2">
        <v>54.594099999999997</v>
      </c>
      <c r="D25" s="2">
        <v>55.101300000000002</v>
      </c>
      <c r="E25" s="2">
        <v>55.606999999999999</v>
      </c>
      <c r="F25" s="2">
        <v>55.941499999999998</v>
      </c>
      <c r="G25" s="2">
        <v>56.308999999999997</v>
      </c>
      <c r="H25" s="2">
        <v>56.681199999999997</v>
      </c>
      <c r="I25" s="2">
        <v>57.0002</v>
      </c>
      <c r="J25" s="2">
        <v>57.551000000000002</v>
      </c>
      <c r="K25" s="2">
        <v>57.915500000000002</v>
      </c>
      <c r="L25" s="2">
        <v>58.430500000000002</v>
      </c>
      <c r="M25" s="2">
        <v>59.015900000000002</v>
      </c>
      <c r="N25" s="4">
        <f t="shared" si="1"/>
        <v>0.12318601991119715</v>
      </c>
    </row>
    <row r="26" spans="1:14" ht="15.75" thickBot="1">
      <c r="A26" s="2">
        <v>1998</v>
      </c>
      <c r="B26" s="2">
        <v>45.263300000000001</v>
      </c>
      <c r="C26" s="2">
        <v>46.055700000000002</v>
      </c>
      <c r="D26" s="2">
        <v>46.595199999999998</v>
      </c>
      <c r="E26" s="2">
        <v>47.031199999999998</v>
      </c>
      <c r="F26" s="2">
        <v>47.405799999999999</v>
      </c>
      <c r="G26" s="2">
        <v>47.966099999999997</v>
      </c>
      <c r="H26" s="2">
        <v>48.428600000000003</v>
      </c>
      <c r="I26" s="2">
        <v>48.894199999999998</v>
      </c>
      <c r="J26" s="2">
        <v>49.687199999999997</v>
      </c>
      <c r="K26" s="2">
        <v>50.3992</v>
      </c>
      <c r="L26" s="2">
        <v>51.291800000000002</v>
      </c>
      <c r="M26" s="2">
        <v>52.543300000000002</v>
      </c>
      <c r="N26" s="4">
        <f t="shared" si="1"/>
        <v>0.18609239381934328</v>
      </c>
    </row>
    <row r="27" spans="1:14" ht="15.75" thickBot="1">
      <c r="A27" s="2">
        <v>1997</v>
      </c>
      <c r="B27" s="2">
        <v>39.266599999999997</v>
      </c>
      <c r="C27" s="2">
        <v>39.926400000000001</v>
      </c>
      <c r="D27" s="2">
        <v>40.423299999999998</v>
      </c>
      <c r="E27" s="2">
        <v>40.86</v>
      </c>
      <c r="F27" s="2">
        <v>41.232900000000001</v>
      </c>
      <c r="G27" s="2">
        <v>41.598799999999997</v>
      </c>
      <c r="H27" s="2">
        <v>41.961199999999998</v>
      </c>
      <c r="I27" s="2">
        <v>42.334299999999999</v>
      </c>
      <c r="J27" s="2">
        <v>42.861499999999999</v>
      </c>
      <c r="K27" s="2">
        <v>43.204099999999997</v>
      </c>
      <c r="L27" s="2">
        <v>43.687399999999997</v>
      </c>
      <c r="M27" s="2">
        <v>44.299500000000002</v>
      </c>
      <c r="N27" s="4">
        <f t="shared" si="1"/>
        <v>0.15718573432491945</v>
      </c>
    </row>
    <row r="28" spans="1:14" ht="15.75" thickBot="1">
      <c r="A28" s="2">
        <v>1996</v>
      </c>
      <c r="B28" s="2">
        <v>31.0547</v>
      </c>
      <c r="C28" s="2">
        <v>31.779499999999999</v>
      </c>
      <c r="D28" s="2">
        <v>32.479100000000003</v>
      </c>
      <c r="E28" s="2">
        <v>33.4024</v>
      </c>
      <c r="F28" s="2">
        <v>34.011200000000002</v>
      </c>
      <c r="G28" s="2">
        <v>34.565100000000001</v>
      </c>
      <c r="H28" s="2">
        <v>35.056399999999996</v>
      </c>
      <c r="I28" s="2">
        <v>35.522399999999998</v>
      </c>
      <c r="J28" s="2">
        <v>36.090299999999999</v>
      </c>
      <c r="K28" s="2">
        <v>36.540799999999997</v>
      </c>
      <c r="L28" s="2">
        <v>37.0944</v>
      </c>
      <c r="M28" s="2">
        <v>38.2821</v>
      </c>
      <c r="N28" s="4">
        <f t="shared" si="1"/>
        <v>0.27704907095439846</v>
      </c>
    </row>
    <row r="29" spans="1:14" ht="15.75" thickBot="1">
      <c r="A29" s="2">
        <v>1995</v>
      </c>
      <c r="B29" s="2">
        <v>20.468599999999999</v>
      </c>
      <c r="C29" s="2">
        <v>21.336099999999998</v>
      </c>
      <c r="D29" s="2">
        <v>22.593900000000001</v>
      </c>
      <c r="E29" s="2">
        <v>24.394300000000001</v>
      </c>
      <c r="F29" s="2">
        <v>25.413900000000002</v>
      </c>
      <c r="G29" s="2">
        <v>26.220400000000001</v>
      </c>
      <c r="H29" s="2">
        <v>26.754999999999999</v>
      </c>
      <c r="I29" s="2">
        <v>27.198799999999999</v>
      </c>
      <c r="J29" s="2">
        <v>27.761399999999998</v>
      </c>
      <c r="K29" s="2">
        <v>28.332599999999999</v>
      </c>
      <c r="L29" s="2">
        <v>29.031199999999998</v>
      </c>
      <c r="M29" s="2">
        <v>29.977</v>
      </c>
      <c r="N29" s="4">
        <f t="shared" si="1"/>
        <v>0.51966176791154872</v>
      </c>
    </row>
    <row r="30" spans="1:14" ht="15.75" thickBot="1">
      <c r="A30" s="2">
        <v>1994</v>
      </c>
      <c r="B30" s="2">
        <v>18.569600000000001</v>
      </c>
      <c r="C30" s="2">
        <v>18.665099999999999</v>
      </c>
      <c r="D30" s="2">
        <v>18.761099999999999</v>
      </c>
      <c r="E30" s="2">
        <v>18.853000000000002</v>
      </c>
      <c r="F30" s="2">
        <v>18.944099999999999</v>
      </c>
      <c r="G30" s="2">
        <v>19.038900000000002</v>
      </c>
      <c r="H30" s="2">
        <v>19.1233</v>
      </c>
      <c r="I30" s="2">
        <v>19.212399999999999</v>
      </c>
      <c r="J30" s="2">
        <v>19.3491</v>
      </c>
      <c r="K30" s="2">
        <v>19.450700000000001</v>
      </c>
      <c r="L30" s="2">
        <v>19.554600000000001</v>
      </c>
      <c r="M30" s="2">
        <v>19.726099999999999</v>
      </c>
      <c r="N30" s="4">
        <f t="shared" si="1"/>
        <v>7.051142900557883E-2</v>
      </c>
    </row>
    <row r="31" spans="1:14" ht="15.75" thickBot="1">
      <c r="A31" s="2">
        <v>1993</v>
      </c>
      <c r="B31" s="2">
        <v>17.2744</v>
      </c>
      <c r="C31" s="2">
        <v>17.415500000000002</v>
      </c>
      <c r="D31" s="2">
        <v>17.516999999999999</v>
      </c>
      <c r="E31" s="2">
        <v>17.617999999999999</v>
      </c>
      <c r="F31" s="2">
        <v>17.718699999999998</v>
      </c>
      <c r="G31" s="2">
        <v>17.818100000000001</v>
      </c>
      <c r="H31" s="2">
        <v>17.903700000000001</v>
      </c>
      <c r="I31" s="2">
        <v>17.999600000000001</v>
      </c>
      <c r="J31" s="2">
        <v>18.132899999999999</v>
      </c>
      <c r="K31" s="2">
        <v>18.207000000000001</v>
      </c>
      <c r="L31" s="2">
        <v>18.287299999999998</v>
      </c>
      <c r="M31" s="2">
        <v>18.4268</v>
      </c>
      <c r="N31" s="4">
        <f t="shared" si="1"/>
        <v>8.009190874774319E-2</v>
      </c>
    </row>
    <row r="32" spans="1:14" ht="15.75" thickBot="1">
      <c r="A32" s="2">
        <v>1992</v>
      </c>
      <c r="B32" s="2">
        <v>15.517899999999999</v>
      </c>
      <c r="C32" s="2">
        <v>15.7018</v>
      </c>
      <c r="D32" s="2">
        <v>15.861599999999999</v>
      </c>
      <c r="E32" s="2">
        <v>16.003</v>
      </c>
      <c r="F32" s="2">
        <v>16.108499999999999</v>
      </c>
      <c r="G32" s="2">
        <v>16.217500000000001</v>
      </c>
      <c r="H32" s="2">
        <v>16.319900000000001</v>
      </c>
      <c r="I32" s="2">
        <v>16.420200000000001</v>
      </c>
      <c r="J32" s="2">
        <v>16.562999999999999</v>
      </c>
      <c r="K32" s="2">
        <v>16.682300000000001</v>
      </c>
      <c r="L32" s="2">
        <v>16.820900000000002</v>
      </c>
      <c r="M32" s="2">
        <v>17.060400000000001</v>
      </c>
      <c r="N32" s="4">
        <f t="shared" si="1"/>
        <v>0.11938271361927444</v>
      </c>
    </row>
    <row r="33" spans="1:14" ht="15.75" thickBot="1">
      <c r="A33" s="2">
        <v>1991</v>
      </c>
      <c r="B33" s="2">
        <v>13.156599999999999</v>
      </c>
      <c r="C33" s="2">
        <v>13.3863</v>
      </c>
      <c r="D33" s="2">
        <v>13.577199999999999</v>
      </c>
      <c r="E33" s="2">
        <v>13.7194</v>
      </c>
      <c r="F33" s="2">
        <v>13.8536</v>
      </c>
      <c r="G33" s="2">
        <v>13.998900000000001</v>
      </c>
      <c r="H33" s="2">
        <v>14.1226</v>
      </c>
      <c r="I33" s="2">
        <v>14.2209</v>
      </c>
      <c r="J33" s="2">
        <v>14.3626</v>
      </c>
      <c r="K33" s="2">
        <v>14.5296</v>
      </c>
      <c r="L33" s="2">
        <v>14.8904</v>
      </c>
      <c r="M33" s="2">
        <v>15.2409</v>
      </c>
      <c r="N33" s="4">
        <f t="shared" si="1"/>
        <v>0.18794818232836574</v>
      </c>
    </row>
    <row r="34" spans="1:14" ht="15.75" thickBot="1">
      <c r="A34" s="2">
        <v>1990</v>
      </c>
      <c r="B34" s="2">
        <v>10.3508</v>
      </c>
      <c r="C34" s="2">
        <v>10.5852</v>
      </c>
      <c r="D34" s="2">
        <v>10.771800000000001</v>
      </c>
      <c r="E34" s="2">
        <v>10.9358</v>
      </c>
      <c r="F34" s="2">
        <v>11.1266</v>
      </c>
      <c r="G34" s="2">
        <v>11.371700000000001</v>
      </c>
      <c r="H34" s="2">
        <v>11.5791</v>
      </c>
      <c r="I34" s="2">
        <v>11.776400000000001</v>
      </c>
      <c r="J34" s="2">
        <v>11.9442</v>
      </c>
      <c r="K34" s="2">
        <v>12.1159</v>
      </c>
      <c r="L34" s="2">
        <v>12.4376</v>
      </c>
      <c r="M34" s="2">
        <v>12.829599999999999</v>
      </c>
      <c r="N34" s="4">
        <f t="shared" si="1"/>
        <v>0.29929210171860277</v>
      </c>
    </row>
    <row r="35" spans="1:14" ht="15.75" thickBot="1">
      <c r="A35" s="2">
        <v>1989</v>
      </c>
      <c r="B35" s="2">
        <v>8.4512999999999998</v>
      </c>
      <c r="C35" s="2">
        <v>8.5660000000000007</v>
      </c>
      <c r="D35" s="2">
        <v>8.6588999999999992</v>
      </c>
      <c r="E35" s="2">
        <v>8.7883999999999993</v>
      </c>
      <c r="F35" s="2">
        <v>8.9093</v>
      </c>
      <c r="G35" s="2">
        <v>9.0175000000000001</v>
      </c>
      <c r="H35" s="2">
        <v>9.1076999999999995</v>
      </c>
      <c r="I35" s="2">
        <v>9.1944999999999997</v>
      </c>
      <c r="J35" s="2">
        <v>9.2824000000000009</v>
      </c>
      <c r="K35" s="2">
        <v>9.4197000000000006</v>
      </c>
      <c r="L35" s="2">
        <v>9.5518999999999998</v>
      </c>
      <c r="M35" s="2">
        <v>9.8742999999999999</v>
      </c>
      <c r="N35" s="4">
        <f t="shared" si="1"/>
        <v>0.19697190098673856</v>
      </c>
    </row>
    <row r="36" spans="1:14" ht="15.75" thickBot="1">
      <c r="A36" s="2">
        <v>1988</v>
      </c>
      <c r="B36" s="2">
        <v>6.2805999999999997</v>
      </c>
      <c r="C36" s="2">
        <v>6.8044000000000002</v>
      </c>
      <c r="D36" s="2">
        <v>7.1528</v>
      </c>
      <c r="E36" s="2">
        <v>7.3730000000000002</v>
      </c>
      <c r="F36" s="2">
        <v>7.5156000000000001</v>
      </c>
      <c r="G36" s="2">
        <v>7.6689999999999996</v>
      </c>
      <c r="H36" s="2">
        <v>7.7969999999999997</v>
      </c>
      <c r="I36" s="2">
        <v>7.8686999999999996</v>
      </c>
      <c r="J36" s="2">
        <v>7.9137000000000004</v>
      </c>
      <c r="K36" s="2">
        <v>7.9741</v>
      </c>
      <c r="L36" s="2">
        <v>8.0808</v>
      </c>
      <c r="M36" s="2">
        <v>8.2493999999999996</v>
      </c>
      <c r="N36" s="4">
        <f t="shared" si="1"/>
        <v>0.5165732144498576</v>
      </c>
    </row>
    <row r="37" spans="1:14" ht="15.75" thickBot="1">
      <c r="A37" s="2">
        <v>1987</v>
      </c>
      <c r="B37" s="2">
        <v>2.2688000000000001</v>
      </c>
      <c r="C37" s="2">
        <v>2.4325000000000001</v>
      </c>
      <c r="D37" s="2">
        <v>2.5931999999999999</v>
      </c>
      <c r="E37" s="2">
        <v>2.8201000000000001</v>
      </c>
      <c r="F37" s="2">
        <v>3.0327000000000002</v>
      </c>
      <c r="G37" s="2">
        <v>3.2521</v>
      </c>
      <c r="H37" s="2">
        <v>3.5154999999999998</v>
      </c>
      <c r="I37" s="2">
        <v>3.8028</v>
      </c>
      <c r="J37" s="2">
        <v>4.0533999999999999</v>
      </c>
      <c r="K37" s="2">
        <v>4.3912000000000004</v>
      </c>
      <c r="L37" s="2">
        <v>4.7394999999999996</v>
      </c>
      <c r="M37" s="2">
        <v>5.4394999999999998</v>
      </c>
      <c r="N37" s="4">
        <f t="shared" si="1"/>
        <v>1.5917190775681336</v>
      </c>
    </row>
    <row r="38" spans="1:14" ht="15.75" thickBot="1">
      <c r="A38" s="2">
        <v>1986</v>
      </c>
      <c r="B38" s="2">
        <v>1.1103000000000001</v>
      </c>
      <c r="C38" s="2">
        <v>1.1596</v>
      </c>
      <c r="D38" s="2">
        <v>1.2135</v>
      </c>
      <c r="E38" s="2">
        <v>1.2768999999999999</v>
      </c>
      <c r="F38" s="2">
        <v>1.3479000000000001</v>
      </c>
      <c r="G38" s="2">
        <v>1.4343999999999999</v>
      </c>
      <c r="H38" s="2">
        <v>1.5059</v>
      </c>
      <c r="I38" s="2">
        <v>1.6259999999999999</v>
      </c>
      <c r="J38" s="2">
        <v>1.7235</v>
      </c>
      <c r="K38" s="2">
        <v>1.8221000000000001</v>
      </c>
      <c r="L38" s="2">
        <v>1.9452</v>
      </c>
      <c r="M38" s="2">
        <v>2.0988000000000002</v>
      </c>
      <c r="N38" s="4">
        <f t="shared" si="1"/>
        <v>1.057445348495246</v>
      </c>
    </row>
    <row r="39" spans="1:14" ht="15.75" thickBot="1">
      <c r="A39" s="2">
        <v>1985</v>
      </c>
      <c r="B39" s="2">
        <v>0.66920000000000002</v>
      </c>
      <c r="C39" s="2">
        <v>0.69699999999999995</v>
      </c>
      <c r="D39" s="2">
        <v>0.72399999999999998</v>
      </c>
      <c r="E39" s="2">
        <v>0.74629999999999996</v>
      </c>
      <c r="F39" s="2">
        <v>0.76390000000000002</v>
      </c>
      <c r="G39" s="2">
        <v>0.78310000000000002</v>
      </c>
      <c r="H39" s="2">
        <v>0.81030000000000002</v>
      </c>
      <c r="I39" s="2">
        <v>0.8458</v>
      </c>
      <c r="J39" s="2">
        <v>0.87949999999999995</v>
      </c>
      <c r="K39" s="2">
        <v>0.91300000000000003</v>
      </c>
      <c r="L39" s="2">
        <v>0.95509999999999995</v>
      </c>
      <c r="M39" s="2">
        <v>1.0201</v>
      </c>
      <c r="N39" s="4">
        <f t="shared" si="1"/>
        <v>0.63739967897271277</v>
      </c>
    </row>
    <row r="40" spans="1:14" ht="15.75" thickBot="1">
      <c r="A40" s="2">
        <v>1984</v>
      </c>
      <c r="B40" s="2">
        <v>0.4163</v>
      </c>
      <c r="C40" s="2">
        <v>0.43819999999999998</v>
      </c>
      <c r="D40" s="2">
        <v>0.45700000000000002</v>
      </c>
      <c r="E40" s="2">
        <v>0.47670000000000001</v>
      </c>
      <c r="F40" s="2">
        <v>0.49259999999999998</v>
      </c>
      <c r="G40" s="2">
        <v>0.51039999999999996</v>
      </c>
      <c r="H40" s="2">
        <v>0.52710000000000001</v>
      </c>
      <c r="I40" s="2">
        <v>0.54210000000000003</v>
      </c>
      <c r="J40" s="2">
        <v>0.55820000000000003</v>
      </c>
      <c r="K40" s="2">
        <v>0.57779999999999998</v>
      </c>
      <c r="L40" s="2">
        <v>0.59760000000000002</v>
      </c>
      <c r="M40" s="2">
        <v>0.623</v>
      </c>
      <c r="N40" s="4">
        <f t="shared" si="1"/>
        <v>0.59172202350536529</v>
      </c>
    </row>
    <row r="41" spans="1:14" ht="15.75" thickBot="1">
      <c r="A41" s="2">
        <v>1983</v>
      </c>
      <c r="B41" s="2">
        <v>0.24010000000000001</v>
      </c>
      <c r="C41" s="2">
        <v>0.253</v>
      </c>
      <c r="D41" s="2">
        <v>0.26519999999999999</v>
      </c>
      <c r="E41" s="2">
        <v>0.28199999999999997</v>
      </c>
      <c r="F41" s="2">
        <v>0.29420000000000002</v>
      </c>
      <c r="G41" s="2">
        <v>0.3054</v>
      </c>
      <c r="H41" s="2">
        <v>0.32050000000000001</v>
      </c>
      <c r="I41" s="2">
        <v>0.33289999999999997</v>
      </c>
      <c r="J41" s="2">
        <v>0.34310000000000002</v>
      </c>
      <c r="K41" s="2">
        <v>0.35449999999999998</v>
      </c>
      <c r="L41" s="2">
        <v>0.37540000000000001</v>
      </c>
      <c r="M41" s="2">
        <v>0.39140000000000003</v>
      </c>
      <c r="N41" s="4">
        <f t="shared" si="1"/>
        <v>0.80785219399538111</v>
      </c>
    </row>
    <row r="42" spans="1:14" ht="15.75" thickBot="1">
      <c r="A42" s="2">
        <v>1982</v>
      </c>
      <c r="B42" s="2">
        <v>0.1143</v>
      </c>
      <c r="C42" s="2">
        <v>0.1188</v>
      </c>
      <c r="D42" s="2">
        <v>0.1231</v>
      </c>
      <c r="E42" s="2">
        <v>0.1298</v>
      </c>
      <c r="F42" s="2">
        <v>0.1371</v>
      </c>
      <c r="G42" s="2">
        <v>0.14369999999999999</v>
      </c>
      <c r="H42" s="2">
        <v>0.15110000000000001</v>
      </c>
      <c r="I42" s="2">
        <v>0.1681</v>
      </c>
      <c r="J42" s="2">
        <v>0.17699999999999999</v>
      </c>
      <c r="K42" s="2">
        <v>0.1862</v>
      </c>
      <c r="L42" s="2">
        <v>0.1956</v>
      </c>
      <c r="M42" s="2">
        <v>0.2165</v>
      </c>
      <c r="N42" s="4">
        <f t="shared" si="1"/>
        <v>0.98806244260789722</v>
      </c>
    </row>
    <row r="43" spans="1:14" ht="15.75" thickBot="1">
      <c r="A43" s="2">
        <v>1981</v>
      </c>
      <c r="B43" s="2">
        <v>8.7300000000000003E-2</v>
      </c>
      <c r="C43" s="2">
        <v>8.9499999999999996E-2</v>
      </c>
      <c r="D43" s="2">
        <v>9.1399999999999995E-2</v>
      </c>
      <c r="E43" s="2">
        <v>9.35E-2</v>
      </c>
      <c r="F43" s="2">
        <v>9.4899999999999998E-2</v>
      </c>
      <c r="G43" s="2">
        <v>9.6199999999999994E-2</v>
      </c>
      <c r="H43" s="2">
        <v>9.7900000000000001E-2</v>
      </c>
      <c r="I43" s="2">
        <v>9.9900000000000003E-2</v>
      </c>
      <c r="J43" s="2">
        <v>0.1018</v>
      </c>
      <c r="K43" s="2">
        <v>0.104</v>
      </c>
      <c r="L43" s="2">
        <v>0.106</v>
      </c>
      <c r="M43" s="2">
        <v>0.1089</v>
      </c>
      <c r="N43" s="4">
        <f t="shared" si="1"/>
        <v>0.28723404255319163</v>
      </c>
    </row>
    <row r="44" spans="1:14" ht="15.75" thickBot="1">
      <c r="A44" s="2">
        <v>1980</v>
      </c>
      <c r="B44" s="2">
        <v>6.83E-2</v>
      </c>
      <c r="C44" s="2">
        <v>6.9900000000000004E-2</v>
      </c>
      <c r="D44" s="2">
        <v>7.1400000000000005E-2</v>
      </c>
      <c r="E44" s="2">
        <v>7.2599999999999998E-2</v>
      </c>
      <c r="F44" s="2">
        <v>7.3800000000000004E-2</v>
      </c>
      <c r="G44" s="2">
        <v>7.5300000000000006E-2</v>
      </c>
      <c r="H44" s="2">
        <v>7.7399999999999997E-2</v>
      </c>
      <c r="I44" s="2">
        <v>7.9000000000000001E-2</v>
      </c>
      <c r="J44" s="2">
        <v>7.9799999999999996E-2</v>
      </c>
      <c r="K44" s="2">
        <v>8.1000000000000003E-2</v>
      </c>
      <c r="L44" s="2">
        <v>8.2500000000000004E-2</v>
      </c>
      <c r="M44" s="2">
        <v>8.4599999999999995E-2</v>
      </c>
      <c r="N44" s="4">
        <f t="shared" si="1"/>
        <v>0.29754601226993871</v>
      </c>
    </row>
    <row r="45" spans="1:14" ht="15.75" thickBot="1">
      <c r="A45" s="2">
        <v>1979</v>
      </c>
      <c r="B45" s="2">
        <v>5.62E-2</v>
      </c>
      <c r="C45" s="2">
        <v>5.7000000000000002E-2</v>
      </c>
      <c r="D45" s="2">
        <v>5.7799999999999997E-2</v>
      </c>
      <c r="E45" s="2">
        <v>5.8299999999999998E-2</v>
      </c>
      <c r="F45" s="2">
        <v>5.91E-2</v>
      </c>
      <c r="G45" s="2">
        <v>5.9700000000000003E-2</v>
      </c>
      <c r="H45" s="2">
        <v>6.0499999999999998E-2</v>
      </c>
      <c r="I45" s="2">
        <v>6.1400000000000003E-2</v>
      </c>
      <c r="J45" s="2">
        <v>6.2100000000000002E-2</v>
      </c>
      <c r="K45" s="2">
        <v>6.3200000000000006E-2</v>
      </c>
      <c r="L45" s="2">
        <v>6.4000000000000001E-2</v>
      </c>
      <c r="M45" s="2">
        <v>6.5199999999999994E-2</v>
      </c>
      <c r="N45" s="4">
        <f t="shared" si="1"/>
        <v>0.20073664825046023</v>
      </c>
    </row>
    <row r="46" spans="1:14" ht="15.75" thickBot="1">
      <c r="A46" s="2">
        <v>1978</v>
      </c>
      <c r="B46" s="2">
        <v>4.7800000000000002E-2</v>
      </c>
      <c r="C46" s="2">
        <v>4.8500000000000001E-2</v>
      </c>
      <c r="D46" s="2">
        <v>4.9000000000000002E-2</v>
      </c>
      <c r="E46" s="2">
        <v>4.9500000000000002E-2</v>
      </c>
      <c r="F46" s="2">
        <v>0.05</v>
      </c>
      <c r="G46" s="2">
        <v>5.0700000000000002E-2</v>
      </c>
      <c r="H46" s="2">
        <v>5.1499999999999997E-2</v>
      </c>
      <c r="I46" s="2">
        <v>5.21E-2</v>
      </c>
      <c r="J46" s="2">
        <v>5.2699999999999997E-2</v>
      </c>
      <c r="K46" s="2">
        <v>5.33E-2</v>
      </c>
      <c r="L46" s="2">
        <v>5.3800000000000001E-2</v>
      </c>
      <c r="M46" s="2">
        <v>5.4300000000000001E-2</v>
      </c>
      <c r="N46" s="4">
        <f t="shared" si="1"/>
        <v>0.16274089935760183</v>
      </c>
    </row>
    <row r="47" spans="1:14" ht="15.75" thickBot="1">
      <c r="A47" s="2">
        <v>1977</v>
      </c>
      <c r="B47" s="2">
        <v>0.04</v>
      </c>
      <c r="C47" s="2">
        <v>4.0899999999999999E-2</v>
      </c>
      <c r="D47" s="2">
        <v>4.1599999999999998E-2</v>
      </c>
      <c r="E47" s="2">
        <v>4.2200000000000001E-2</v>
      </c>
      <c r="F47" s="2">
        <v>4.2599999999999999E-2</v>
      </c>
      <c r="G47" s="2">
        <v>4.3099999999999999E-2</v>
      </c>
      <c r="H47" s="2">
        <v>4.36E-2</v>
      </c>
      <c r="I47" s="2">
        <v>4.4499999999999998E-2</v>
      </c>
      <c r="J47" s="2">
        <v>4.53E-2</v>
      </c>
      <c r="K47" s="2">
        <v>4.5600000000000002E-2</v>
      </c>
      <c r="L47" s="2">
        <v>4.6100000000000002E-2</v>
      </c>
      <c r="M47" s="2">
        <v>4.6699999999999998E-2</v>
      </c>
      <c r="N47" s="4">
        <f t="shared" si="1"/>
        <v>0.20671834625323005</v>
      </c>
    </row>
    <row r="48" spans="1:14" ht="15.75" thickBot="1">
      <c r="A48" s="2">
        <v>1976</v>
      </c>
      <c r="B48" s="2">
        <v>3.1E-2</v>
      </c>
      <c r="C48" s="2">
        <v>3.1600000000000003E-2</v>
      </c>
      <c r="D48" s="2">
        <v>3.1899999999999998E-2</v>
      </c>
      <c r="E48" s="2">
        <v>3.2199999999999999E-2</v>
      </c>
      <c r="F48" s="2">
        <v>3.2399999999999998E-2</v>
      </c>
      <c r="G48" s="2">
        <v>3.2500000000000001E-2</v>
      </c>
      <c r="H48" s="2">
        <v>3.2800000000000003E-2</v>
      </c>
      <c r="I48" s="2">
        <v>3.3099999999999997E-2</v>
      </c>
      <c r="J48" s="2">
        <v>3.4200000000000001E-2</v>
      </c>
      <c r="K48" s="2">
        <v>3.6200000000000003E-2</v>
      </c>
      <c r="L48" s="2">
        <v>3.78E-2</v>
      </c>
      <c r="M48" s="2">
        <v>3.8699999999999998E-2</v>
      </c>
      <c r="N48" s="4">
        <f t="shared" si="1"/>
        <v>0.26885245901639343</v>
      </c>
    </row>
    <row r="49" spans="1:14" ht="15.75" thickBot="1">
      <c r="A49" s="2">
        <v>1975</v>
      </c>
      <c r="B49" s="2">
        <v>2.7699999999999999E-2</v>
      </c>
      <c r="C49" s="2">
        <v>2.7900000000000001E-2</v>
      </c>
      <c r="D49" s="2">
        <v>2.8000000000000001E-2</v>
      </c>
      <c r="E49" s="2">
        <v>2.8299999999999999E-2</v>
      </c>
      <c r="F49" s="2">
        <v>2.87E-2</v>
      </c>
      <c r="G49" s="2">
        <v>2.9100000000000001E-2</v>
      </c>
      <c r="H49" s="2">
        <v>2.9399999999999999E-2</v>
      </c>
      <c r="I49" s="2">
        <v>2.9600000000000001E-2</v>
      </c>
      <c r="J49" s="2">
        <v>2.98E-2</v>
      </c>
      <c r="K49" s="2">
        <v>0.03</v>
      </c>
      <c r="L49" s="2">
        <v>3.0200000000000001E-2</v>
      </c>
      <c r="M49" s="2">
        <v>3.0499999999999999E-2</v>
      </c>
      <c r="N49" s="4">
        <f t="shared" si="1"/>
        <v>0.11313868613138678</v>
      </c>
    </row>
    <row r="50" spans="1:14" ht="15.75" thickBot="1">
      <c r="A50" s="2">
        <v>1974</v>
      </c>
      <c r="B50" s="2">
        <v>2.35E-2</v>
      </c>
      <c r="C50" s="2">
        <v>2.4E-2</v>
      </c>
      <c r="D50" s="2">
        <v>2.4199999999999999E-2</v>
      </c>
      <c r="E50" s="2">
        <v>2.4500000000000001E-2</v>
      </c>
      <c r="F50" s="2">
        <v>2.47E-2</v>
      </c>
      <c r="G50" s="2">
        <v>2.5000000000000001E-2</v>
      </c>
      <c r="H50" s="2">
        <v>2.53E-2</v>
      </c>
      <c r="I50" s="2">
        <v>2.5600000000000001E-2</v>
      </c>
      <c r="J50" s="2">
        <v>2.5899999999999999E-2</v>
      </c>
      <c r="K50" s="2">
        <v>2.64E-2</v>
      </c>
      <c r="L50" s="2">
        <v>2.7099999999999999E-2</v>
      </c>
      <c r="M50" s="2">
        <v>2.7400000000000001E-2</v>
      </c>
      <c r="N50" s="4">
        <f t="shared" si="1"/>
        <v>0.20704845814977979</v>
      </c>
    </row>
    <row r="51" spans="1:14" ht="15.75" thickBot="1">
      <c r="A51" s="2">
        <v>1973</v>
      </c>
      <c r="B51" s="2">
        <v>1.9E-2</v>
      </c>
      <c r="C51" s="2">
        <v>1.9099999999999999E-2</v>
      </c>
      <c r="D51" s="2">
        <v>1.9300000000000001E-2</v>
      </c>
      <c r="E51" s="2">
        <v>1.9599999999999999E-2</v>
      </c>
      <c r="F51" s="2">
        <v>1.9800000000000002E-2</v>
      </c>
      <c r="G51" s="2">
        <v>0.02</v>
      </c>
      <c r="H51" s="2">
        <v>2.0500000000000001E-2</v>
      </c>
      <c r="I51" s="2">
        <v>2.0799999999999999E-2</v>
      </c>
      <c r="J51" s="2">
        <v>2.1299999999999999E-2</v>
      </c>
      <c r="K51" s="2">
        <v>2.1600000000000001E-2</v>
      </c>
      <c r="L51" s="2">
        <v>2.18E-2</v>
      </c>
      <c r="M51" s="2">
        <v>2.2700000000000001E-2</v>
      </c>
      <c r="N51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16EA9-6F49-4676-A667-05D6DD9208DB}">
  <sheetPr>
    <tabColor rgb="FFFF0000"/>
  </sheetPr>
  <dimension ref="A3:Q58"/>
  <sheetViews>
    <sheetView showGridLines="0" tabSelected="1" zoomScaleNormal="100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P13" sqref="P13"/>
    </sheetView>
  </sheetViews>
  <sheetFormatPr baseColWidth="10" defaultColWidth="11.42578125" defaultRowHeight="14.25"/>
  <cols>
    <col min="1" max="3" width="11.42578125" style="20"/>
    <col min="4" max="13" width="11.42578125" style="20" customWidth="1"/>
    <col min="14" max="14" width="11.42578125" style="21"/>
    <col min="15" max="16384" width="11.42578125" style="20"/>
  </cols>
  <sheetData>
    <row r="3" spans="1:17">
      <c r="N3" s="21">
        <v>2.75E-2</v>
      </c>
    </row>
    <row r="4" spans="1:17" ht="33" thickBot="1">
      <c r="A4" s="19" t="s">
        <v>15</v>
      </c>
      <c r="K4" s="20" t="s">
        <v>16</v>
      </c>
    </row>
    <row r="5" spans="1:17" ht="43.5" thickBot="1">
      <c r="A5" s="22" t="s">
        <v>17</v>
      </c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2" t="s">
        <v>10</v>
      </c>
      <c r="L5" s="22" t="s">
        <v>11</v>
      </c>
      <c r="M5" s="22" t="s">
        <v>12</v>
      </c>
      <c r="N5" s="23" t="s">
        <v>13</v>
      </c>
      <c r="O5" s="24" t="s">
        <v>18</v>
      </c>
      <c r="P5" s="25" t="s">
        <v>19</v>
      </c>
      <c r="Q5" s="24" t="s">
        <v>20</v>
      </c>
    </row>
    <row r="6" spans="1:17" ht="15" thickBot="1">
      <c r="A6" s="65">
        <v>2025</v>
      </c>
      <c r="B6" s="27">
        <v>138.34299999999999</v>
      </c>
      <c r="C6" s="28"/>
      <c r="D6" s="28"/>
      <c r="E6" s="28"/>
      <c r="F6" s="28"/>
      <c r="G6" s="28"/>
      <c r="H6" s="28"/>
      <c r="I6" s="29"/>
      <c r="J6" s="29"/>
      <c r="K6" s="29"/>
      <c r="L6" s="29"/>
      <c r="M6" s="29"/>
      <c r="N6" s="30">
        <f>(+B6/M7)-1</f>
        <v>2.8561279893293268E-3</v>
      </c>
      <c r="O6" s="31">
        <f t="shared" ref="O6" si="0">+N6+N7+N8</f>
        <v>9.1588418141628214E-2</v>
      </c>
      <c r="P6" s="32">
        <f>+G6/M7</f>
        <v>0</v>
      </c>
      <c r="Q6" s="31">
        <f>SUM(N6:N11)</f>
        <v>0.27481053008182155</v>
      </c>
    </row>
    <row r="7" spans="1:17" ht="15" thickBot="1">
      <c r="A7" s="26">
        <v>2024</v>
      </c>
      <c r="B7" s="27">
        <v>133.55500000000001</v>
      </c>
      <c r="C7" s="28">
        <v>133.68100000000001</v>
      </c>
      <c r="D7" s="28">
        <v>134.065</v>
      </c>
      <c r="E7" s="28">
        <v>134.33600000000001</v>
      </c>
      <c r="F7" s="28">
        <v>134.08699999999999</v>
      </c>
      <c r="G7" s="28">
        <v>134.59399999999999</v>
      </c>
      <c r="H7" s="28">
        <v>136.00299999999999</v>
      </c>
      <c r="I7" s="29">
        <v>136.01300000000001</v>
      </c>
      <c r="J7" s="29">
        <v>136.08000000000001</v>
      </c>
      <c r="K7" s="29">
        <v>136.828</v>
      </c>
      <c r="L7" s="29">
        <v>137.42400000000001</v>
      </c>
      <c r="M7" s="29">
        <v>137.94900000000001</v>
      </c>
      <c r="N7" s="30">
        <f>(+M7/M8)-1</f>
        <v>4.2123393743437321E-2</v>
      </c>
      <c r="O7" s="31">
        <f t="shared" ref="O7:O9" si="1">+N7+N8+N9</f>
        <v>0.16690257691875976</v>
      </c>
      <c r="P7" s="32">
        <f>+G7/M8</f>
        <v>1.0167783460373339</v>
      </c>
      <c r="Q7" s="31">
        <f>SUM(N7:N12)</f>
        <v>0.30024017184593821</v>
      </c>
    </row>
    <row r="8" spans="1:17" ht="15" thickBot="1">
      <c r="A8" s="26">
        <v>2023</v>
      </c>
      <c r="B8" s="27">
        <v>127.336</v>
      </c>
      <c r="C8" s="28">
        <v>128.04599999999999</v>
      </c>
      <c r="D8" s="28">
        <v>128.38900000000001</v>
      </c>
      <c r="E8" s="28">
        <v>128.363</v>
      </c>
      <c r="F8" s="28">
        <v>128.084</v>
      </c>
      <c r="G8" s="28">
        <v>128.214</v>
      </c>
      <c r="H8" s="28">
        <v>128.83199999999999</v>
      </c>
      <c r="I8" s="29">
        <v>129.54499999999999</v>
      </c>
      <c r="J8" s="29">
        <v>130.12</v>
      </c>
      <c r="K8" s="29">
        <v>130.60900000000001</v>
      </c>
      <c r="L8" s="29">
        <v>131.44499999999999</v>
      </c>
      <c r="M8" s="29">
        <v>132.37299999999999</v>
      </c>
      <c r="N8" s="30">
        <f>(+M8/M9)-1</f>
        <v>4.6608896408861566E-2</v>
      </c>
      <c r="O8" s="31">
        <f t="shared" si="1"/>
        <v>0.19833026260170272</v>
      </c>
      <c r="P8" s="32">
        <f>+G8/M9</f>
        <v>1.0137257072376225</v>
      </c>
      <c r="Q8" s="31"/>
    </row>
    <row r="9" spans="1:17" ht="15" thickBot="1">
      <c r="A9" s="26">
        <v>2022</v>
      </c>
      <c r="B9" s="27">
        <v>118.002</v>
      </c>
      <c r="C9" s="28">
        <v>118.98099999999999</v>
      </c>
      <c r="D9" s="28">
        <v>120.15900000000001</v>
      </c>
      <c r="E9" s="28">
        <v>120.809</v>
      </c>
      <c r="F9" s="28">
        <v>121.02200000000001</v>
      </c>
      <c r="G9" s="28">
        <v>122.044</v>
      </c>
      <c r="H9" s="28">
        <v>122.94799999999999</v>
      </c>
      <c r="I9" s="29">
        <v>123.803</v>
      </c>
      <c r="J9" s="29">
        <v>124.571</v>
      </c>
      <c r="K9" s="29">
        <v>125.276</v>
      </c>
      <c r="L9" s="29">
        <v>125.997</v>
      </c>
      <c r="M9" s="29">
        <v>126.47799999999999</v>
      </c>
      <c r="N9" s="30">
        <f>(+M9/M10)-1</f>
        <v>7.8170286766460872E-2</v>
      </c>
      <c r="O9" s="31">
        <f t="shared" si="1"/>
        <v>0.18322211194019333</v>
      </c>
      <c r="P9" s="32">
        <f t="shared" ref="P9:P15" si="2">+D9/M10</f>
        <v>1.0243035428103795</v>
      </c>
      <c r="Q9" s="31"/>
    </row>
    <row r="10" spans="1:17" ht="15" thickBot="1">
      <c r="A10" s="26">
        <v>2021</v>
      </c>
      <c r="B10" s="27">
        <v>110.21</v>
      </c>
      <c r="C10" s="28">
        <v>110.907</v>
      </c>
      <c r="D10" s="28">
        <v>111.824</v>
      </c>
      <c r="E10" s="28">
        <v>112.19</v>
      </c>
      <c r="F10" s="28">
        <v>112.419</v>
      </c>
      <c r="G10" s="28">
        <v>113.018</v>
      </c>
      <c r="H10" s="28">
        <v>113.682</v>
      </c>
      <c r="I10" s="33">
        <v>113.899</v>
      </c>
      <c r="J10" s="28">
        <v>114.601</v>
      </c>
      <c r="K10" s="28">
        <v>115.56100000000001</v>
      </c>
      <c r="L10" s="28">
        <v>116.884</v>
      </c>
      <c r="M10" s="28">
        <v>117.30800000000001</v>
      </c>
      <c r="N10" s="30">
        <f t="shared" ref="N10:N14" si="3">(+M10/M11)-1</f>
        <v>7.3551079426380284E-2</v>
      </c>
      <c r="O10" s="31">
        <f t="shared" ref="O10:O13" si="4">+N10+N11+N12</f>
        <v>0.13333759492717845</v>
      </c>
      <c r="P10" s="32">
        <f t="shared" si="2"/>
        <v>1.0233639300454833</v>
      </c>
      <c r="Q10" s="31"/>
    </row>
    <row r="11" spans="1:17" ht="15" thickBot="1">
      <c r="A11" s="26">
        <v>2020</v>
      </c>
      <c r="B11" s="28">
        <v>106.447</v>
      </c>
      <c r="C11" s="28">
        <v>106.889</v>
      </c>
      <c r="D11" s="28">
        <v>106.83799999999999</v>
      </c>
      <c r="E11" s="28">
        <v>105.755</v>
      </c>
      <c r="F11" s="28">
        <v>106.16200000000001</v>
      </c>
      <c r="G11" s="28">
        <v>106.74299999999999</v>
      </c>
      <c r="H11" s="28">
        <v>107.444</v>
      </c>
      <c r="I11" s="33">
        <v>107.867</v>
      </c>
      <c r="J11" s="28">
        <v>108.114</v>
      </c>
      <c r="K11" s="28">
        <v>108.774</v>
      </c>
      <c r="L11" s="28">
        <v>108.85599999999999</v>
      </c>
      <c r="M11" s="34">
        <v>109.271</v>
      </c>
      <c r="N11" s="30">
        <f t="shared" si="3"/>
        <v>3.1500745747352177E-2</v>
      </c>
      <c r="O11" s="31">
        <f t="shared" si="4"/>
        <v>0.1080919773442246</v>
      </c>
      <c r="P11" s="32">
        <f t="shared" si="2"/>
        <v>1.0085336152698849</v>
      </c>
      <c r="Q11" s="31"/>
    </row>
    <row r="12" spans="1:17" ht="15" thickBot="1">
      <c r="A12" s="26">
        <v>2019</v>
      </c>
      <c r="B12" s="28">
        <v>103.108</v>
      </c>
      <c r="C12" s="28">
        <v>103.07899999999999</v>
      </c>
      <c r="D12" s="28">
        <v>103.476</v>
      </c>
      <c r="E12" s="28">
        <v>103.53100000000001</v>
      </c>
      <c r="F12" s="28">
        <v>103.233</v>
      </c>
      <c r="G12" s="28">
        <v>103.29900000000001</v>
      </c>
      <c r="H12" s="28">
        <v>103.687</v>
      </c>
      <c r="I12" s="33">
        <v>103.67</v>
      </c>
      <c r="J12" s="28">
        <v>103.94199999999999</v>
      </c>
      <c r="K12" s="28">
        <v>104.503</v>
      </c>
      <c r="L12" s="28">
        <v>105.346</v>
      </c>
      <c r="M12" s="34">
        <v>105.934</v>
      </c>
      <c r="N12" s="30">
        <f t="shared" si="3"/>
        <v>2.8285769753445988E-2</v>
      </c>
      <c r="O12" s="31">
        <f t="shared" si="4"/>
        <v>0.14432171138732208</v>
      </c>
      <c r="P12" s="32">
        <f t="shared" si="2"/>
        <v>1.0044263249854397</v>
      </c>
    </row>
    <row r="13" spans="1:17" ht="15" thickBot="1">
      <c r="A13" s="35">
        <v>2018</v>
      </c>
      <c r="B13" s="28">
        <v>98.795000000000002</v>
      </c>
      <c r="C13" s="28">
        <v>99.171374</v>
      </c>
      <c r="D13" s="28">
        <v>99.492157000000006</v>
      </c>
      <c r="E13" s="28">
        <v>99.154847000000004</v>
      </c>
      <c r="F13" s="28">
        <v>98.994079999999997</v>
      </c>
      <c r="G13" s="28">
        <v>99.376464999999996</v>
      </c>
      <c r="H13" s="28">
        <v>99.909000000000006</v>
      </c>
      <c r="I13" s="33">
        <v>100.492</v>
      </c>
      <c r="J13" s="28">
        <v>100.917</v>
      </c>
      <c r="K13" s="28">
        <v>101.44</v>
      </c>
      <c r="L13" s="28">
        <v>102.303</v>
      </c>
      <c r="M13" s="36">
        <v>103.02</v>
      </c>
      <c r="N13" s="30">
        <f t="shared" si="3"/>
        <v>4.8305461843426434E-2</v>
      </c>
      <c r="O13" s="31">
        <f t="shared" si="4"/>
        <v>0.14963868081316933</v>
      </c>
      <c r="P13" s="32">
        <f t="shared" si="2"/>
        <v>1.0124070238175471</v>
      </c>
      <c r="Q13" s="31">
        <f>SUM(N13:N18)</f>
        <v>0.25150044064208155</v>
      </c>
    </row>
    <row r="14" spans="1:17" ht="15" thickBot="1">
      <c r="A14" s="35">
        <v>2017</v>
      </c>
      <c r="B14" s="28">
        <v>93.603881999999999</v>
      </c>
      <c r="C14" s="28">
        <v>94.144779999999997</v>
      </c>
      <c r="D14" s="28">
        <v>94.722488999999996</v>
      </c>
      <c r="E14" s="28">
        <v>94.838932999999997</v>
      </c>
      <c r="F14" s="28">
        <v>94.725493999999998</v>
      </c>
      <c r="G14" s="28">
        <v>94.963639999999998</v>
      </c>
      <c r="H14" s="28">
        <v>95.322736000000006</v>
      </c>
      <c r="I14" s="28">
        <v>95.793768</v>
      </c>
      <c r="J14" s="28">
        <v>96.093514999999996</v>
      </c>
      <c r="K14" s="28">
        <v>96.698268999999996</v>
      </c>
      <c r="L14" s="28">
        <v>97.695173999999994</v>
      </c>
      <c r="M14" s="37">
        <v>98.272882999999993</v>
      </c>
      <c r="N14" s="30">
        <f t="shared" si="3"/>
        <v>6.773047979044966E-2</v>
      </c>
      <c r="O14" s="31">
        <f t="shared" ref="O14:O58" si="5">+N14+N15+N16</f>
        <v>0.12264134661118886</v>
      </c>
      <c r="P14" s="32">
        <f t="shared" si="2"/>
        <v>1.0291556077266564</v>
      </c>
    </row>
    <row r="15" spans="1:17" ht="15" thickBot="1">
      <c r="A15" s="35">
        <v>2016</v>
      </c>
      <c r="B15" s="28">
        <v>89.386381</v>
      </c>
      <c r="C15" s="28">
        <v>89.777781000000004</v>
      </c>
      <c r="D15" s="28">
        <v>89.910000999999994</v>
      </c>
      <c r="E15" s="28">
        <v>89.625277999999994</v>
      </c>
      <c r="F15" s="28">
        <v>89.225615000000005</v>
      </c>
      <c r="G15" s="28">
        <v>89.324027999999998</v>
      </c>
      <c r="H15" s="28">
        <v>89.556914000000006</v>
      </c>
      <c r="I15" s="28">
        <v>89.809332999999995</v>
      </c>
      <c r="J15" s="28">
        <v>90.357743999999997</v>
      </c>
      <c r="K15" s="28">
        <v>90.906154000000001</v>
      </c>
      <c r="L15" s="33">
        <v>91.616833999999997</v>
      </c>
      <c r="M15" s="37">
        <v>92.039034999999998</v>
      </c>
      <c r="N15" s="38">
        <f t="shared" ref="N15:N57" si="6">(+M15/M16)-1</f>
        <v>3.360273917929324E-2</v>
      </c>
      <c r="O15" s="31">
        <f t="shared" si="5"/>
        <v>9.5724089129836765E-2</v>
      </c>
      <c r="P15" s="32">
        <f t="shared" si="2"/>
        <v>1.0096935861312866</v>
      </c>
    </row>
    <row r="16" spans="1:17" ht="15" thickBot="1">
      <c r="A16" s="35">
        <v>2015</v>
      </c>
      <c r="B16" s="28">
        <v>87.110102999999995</v>
      </c>
      <c r="C16" s="28">
        <v>87.275377000000006</v>
      </c>
      <c r="D16" s="28">
        <v>87.630717000000004</v>
      </c>
      <c r="E16" s="28">
        <v>87.403840000000002</v>
      </c>
      <c r="F16" s="28">
        <v>86.967365999999998</v>
      </c>
      <c r="G16" s="28">
        <v>87.113107999999997</v>
      </c>
      <c r="H16" s="28">
        <v>87.240819999999999</v>
      </c>
      <c r="I16" s="28">
        <v>87.424875</v>
      </c>
      <c r="J16" s="28">
        <v>87.752419000000003</v>
      </c>
      <c r="K16" s="28">
        <v>88.203918999999999</v>
      </c>
      <c r="L16" s="28">
        <v>88.685468</v>
      </c>
      <c r="M16" s="37">
        <v>89.046818000000002</v>
      </c>
      <c r="N16" s="38">
        <f t="shared" si="6"/>
        <v>2.1308127641445962E-2</v>
      </c>
      <c r="O16" s="31">
        <f t="shared" si="5"/>
        <v>0.10186175982891221</v>
      </c>
      <c r="P16" s="32">
        <f t="shared" ref="P16:P21" si="7">+D16/M17</f>
        <v>1.0050663854507125</v>
      </c>
    </row>
    <row r="17" spans="1:17" ht="15" thickBot="1">
      <c r="A17" s="35">
        <v>2014</v>
      </c>
      <c r="B17" s="28">
        <v>84.519052000000002</v>
      </c>
      <c r="C17" s="28">
        <v>84.733157000000006</v>
      </c>
      <c r="D17" s="28">
        <v>84.965292000000005</v>
      </c>
      <c r="E17" s="28">
        <v>84.806779000000006</v>
      </c>
      <c r="F17" s="28">
        <v>84.535578999999998</v>
      </c>
      <c r="G17" s="28">
        <v>84.682072000000005</v>
      </c>
      <c r="H17" s="28">
        <v>84.914958999999996</v>
      </c>
      <c r="I17" s="28">
        <v>85.219965000000002</v>
      </c>
      <c r="J17" s="28">
        <v>85.596339999999998</v>
      </c>
      <c r="K17" s="28">
        <v>86.069626</v>
      </c>
      <c r="L17" s="28">
        <v>86.763778000000002</v>
      </c>
      <c r="M17" s="37">
        <v>87.188984000000005</v>
      </c>
      <c r="N17" s="38">
        <f t="shared" si="6"/>
        <v>4.0813222309097563E-2</v>
      </c>
      <c r="O17" s="31">
        <f t="shared" si="5"/>
        <v>0.11623653354085706</v>
      </c>
      <c r="P17" s="32">
        <f t="shared" si="7"/>
        <v>1.0142680335735235</v>
      </c>
    </row>
    <row r="18" spans="1:17" ht="15" thickBot="1">
      <c r="A18" s="35">
        <v>2013</v>
      </c>
      <c r="B18" s="28">
        <v>80.892781999999997</v>
      </c>
      <c r="C18" s="28">
        <v>81.290942999999999</v>
      </c>
      <c r="D18" s="28">
        <v>81.887433000000001</v>
      </c>
      <c r="E18" s="28">
        <v>81.941523000000004</v>
      </c>
      <c r="F18" s="28">
        <v>81.668819999999997</v>
      </c>
      <c r="G18" s="28">
        <v>81.619237999999996</v>
      </c>
      <c r="H18" s="28">
        <v>81.592192999999995</v>
      </c>
      <c r="I18" s="28">
        <v>81.824327999999994</v>
      </c>
      <c r="J18" s="28">
        <v>82.132339999999999</v>
      </c>
      <c r="K18" s="28">
        <v>82.522987999999998</v>
      </c>
      <c r="L18" s="28">
        <v>83.292265</v>
      </c>
      <c r="M18" s="37">
        <v>83.770058000000006</v>
      </c>
      <c r="N18" s="38">
        <f t="shared" si="6"/>
        <v>3.9740409878368688E-2</v>
      </c>
      <c r="O18" s="31">
        <f t="shared" si="5"/>
        <v>0.11361088055057533</v>
      </c>
      <c r="P18" s="32">
        <f t="shared" si="7"/>
        <v>1.0163735728976988</v>
      </c>
    </row>
    <row r="19" spans="1:17" ht="15" thickBot="1">
      <c r="A19" s="39">
        <v>2012</v>
      </c>
      <c r="B19" s="28">
        <v>78.343048999999993</v>
      </c>
      <c r="C19" s="28">
        <v>78.502313999999998</v>
      </c>
      <c r="D19" s="28">
        <v>78.547388999999995</v>
      </c>
      <c r="E19" s="28">
        <v>78.300979999999996</v>
      </c>
      <c r="F19" s="28">
        <v>78.053819000000004</v>
      </c>
      <c r="G19" s="28">
        <v>78.413667000000004</v>
      </c>
      <c r="H19" s="28">
        <v>78.853897000000003</v>
      </c>
      <c r="I19" s="28">
        <v>79.090540000000004</v>
      </c>
      <c r="J19" s="28">
        <v>79.439119000000005</v>
      </c>
      <c r="K19" s="28">
        <v>79.841036000000003</v>
      </c>
      <c r="L19" s="28">
        <v>80.383437000000001</v>
      </c>
      <c r="M19" s="37">
        <v>80.568242999999995</v>
      </c>
      <c r="N19" s="38">
        <f t="shared" si="6"/>
        <v>3.5682901353390806E-2</v>
      </c>
      <c r="O19" s="31">
        <f t="shared" si="5"/>
        <v>0.11788631783123571</v>
      </c>
      <c r="P19" s="40">
        <f t="shared" si="7"/>
        <v>1.0097053715476136</v>
      </c>
      <c r="Q19" s="31">
        <f>SUM(N19:N25)</f>
        <v>0.29702628750594551</v>
      </c>
    </row>
    <row r="20" spans="1:17" ht="15" thickBot="1">
      <c r="A20" s="39">
        <v>2011</v>
      </c>
      <c r="B20" s="28">
        <v>75.295991000000001</v>
      </c>
      <c r="C20" s="28">
        <v>75.578460000000007</v>
      </c>
      <c r="D20" s="28">
        <v>75.723450999999997</v>
      </c>
      <c r="E20" s="28">
        <v>75.717440999999994</v>
      </c>
      <c r="F20" s="28">
        <v>75.159263999999993</v>
      </c>
      <c r="G20" s="28">
        <v>75.155507999999998</v>
      </c>
      <c r="H20" s="28">
        <v>75.516107000000005</v>
      </c>
      <c r="I20" s="28">
        <v>75.635554999999997</v>
      </c>
      <c r="J20" s="28">
        <v>75.821112999999997</v>
      </c>
      <c r="K20" s="28">
        <v>76.332712000000001</v>
      </c>
      <c r="L20" s="28">
        <v>77.158332999999999</v>
      </c>
      <c r="M20" s="37">
        <v>77.792384999999996</v>
      </c>
      <c r="N20" s="38">
        <f t="shared" si="6"/>
        <v>3.8187569318815839E-2</v>
      </c>
      <c r="O20" s="31">
        <f t="shared" si="5"/>
        <v>0.11793879816583552</v>
      </c>
      <c r="P20" s="32">
        <f t="shared" si="7"/>
        <v>1.010576363407838</v>
      </c>
    </row>
    <row r="21" spans="1:17" ht="15" thickBot="1">
      <c r="A21" s="39">
        <v>2010</v>
      </c>
      <c r="B21" s="28">
        <v>72.552046000000004</v>
      </c>
      <c r="C21" s="28">
        <v>72.971671000000001</v>
      </c>
      <c r="D21" s="28">
        <v>73.489725000000007</v>
      </c>
      <c r="E21" s="28">
        <v>73.255565000000004</v>
      </c>
      <c r="F21" s="28">
        <v>72.793977999999996</v>
      </c>
      <c r="G21" s="28">
        <v>72.771182999999994</v>
      </c>
      <c r="H21" s="28">
        <v>72.929190000000006</v>
      </c>
      <c r="I21" s="28">
        <v>73.131749999999997</v>
      </c>
      <c r="J21" s="28">
        <v>73.515110000000007</v>
      </c>
      <c r="K21" s="28">
        <v>73.968925999999996</v>
      </c>
      <c r="L21" s="28">
        <v>74.561581000000004</v>
      </c>
      <c r="M21" s="37">
        <v>74.930954</v>
      </c>
      <c r="N21" s="38">
        <f t="shared" si="6"/>
        <v>4.4015847159029065E-2</v>
      </c>
      <c r="O21" s="31">
        <f t="shared" si="5"/>
        <v>0.1450326681349321</v>
      </c>
      <c r="P21" s="32">
        <f t="shared" si="7"/>
        <v>1.0239351483948689</v>
      </c>
    </row>
    <row r="22" spans="1:17" ht="15" thickBot="1">
      <c r="A22" s="39">
        <v>2009</v>
      </c>
      <c r="B22" s="28">
        <v>69.456148999999996</v>
      </c>
      <c r="C22" s="28">
        <v>69.609493999999998</v>
      </c>
      <c r="D22" s="28">
        <v>70.009950000000003</v>
      </c>
      <c r="E22" s="28">
        <v>70.254990000000006</v>
      </c>
      <c r="F22" s="28">
        <v>70.050358000000003</v>
      </c>
      <c r="G22" s="28">
        <v>70.179354000000004</v>
      </c>
      <c r="H22" s="28">
        <v>70.370515999999995</v>
      </c>
      <c r="I22" s="28">
        <v>70.538883999999996</v>
      </c>
      <c r="J22" s="28">
        <v>70.892715999999993</v>
      </c>
      <c r="K22" s="28">
        <v>71.107191</v>
      </c>
      <c r="L22" s="28">
        <v>71.476045999999997</v>
      </c>
      <c r="M22" s="37">
        <v>71.771855000000002</v>
      </c>
      <c r="N22" s="38">
        <f t="shared" si="6"/>
        <v>3.5735381687990619E-2</v>
      </c>
      <c r="O22" s="31">
        <f t="shared" si="5"/>
        <v>0.13860720031743234</v>
      </c>
    </row>
    <row r="23" spans="1:17" ht="15" thickBot="1">
      <c r="A23" s="39">
        <v>2008</v>
      </c>
      <c r="B23" s="28">
        <v>65.350564000000006</v>
      </c>
      <c r="C23" s="28">
        <v>65.544833999999994</v>
      </c>
      <c r="D23" s="28">
        <v>66.019891000000001</v>
      </c>
      <c r="E23" s="28">
        <v>66.170126999999994</v>
      </c>
      <c r="F23" s="28">
        <v>66.098635000000002</v>
      </c>
      <c r="G23" s="28">
        <v>66.372168000000002</v>
      </c>
      <c r="H23" s="28">
        <v>66.742058999999998</v>
      </c>
      <c r="I23" s="28">
        <v>67.127492000000004</v>
      </c>
      <c r="J23" s="28">
        <v>67.584935000000002</v>
      </c>
      <c r="K23" s="28">
        <v>68.045485999999997</v>
      </c>
      <c r="L23" s="28">
        <v>68.818942000000007</v>
      </c>
      <c r="M23" s="37">
        <v>69.295552000000001</v>
      </c>
      <c r="N23" s="38">
        <f t="shared" si="6"/>
        <v>6.5281439287912413E-2</v>
      </c>
      <c r="O23" s="31">
        <f t="shared" si="5"/>
        <v>0.14340458798671918</v>
      </c>
    </row>
    <row r="24" spans="1:17" ht="15" thickBot="1">
      <c r="A24" s="39">
        <v>2007</v>
      </c>
      <c r="B24" s="28">
        <v>63.016207999999999</v>
      </c>
      <c r="C24" s="28">
        <v>63.192346999999998</v>
      </c>
      <c r="D24" s="28">
        <v>63.329113</v>
      </c>
      <c r="E24" s="28">
        <v>63.291294999999998</v>
      </c>
      <c r="F24" s="28">
        <v>62.982534000000001</v>
      </c>
      <c r="G24" s="28">
        <v>63.058169999999997</v>
      </c>
      <c r="H24" s="28">
        <v>63.326005000000002</v>
      </c>
      <c r="I24" s="28">
        <v>63.583995999999999</v>
      </c>
      <c r="J24" s="28">
        <v>64.077703</v>
      </c>
      <c r="K24" s="28">
        <v>64.327404999999999</v>
      </c>
      <c r="L24" s="28">
        <v>64.781221000000002</v>
      </c>
      <c r="M24" s="37">
        <v>65.049055999999993</v>
      </c>
      <c r="N24" s="38">
        <f t="shared" si="6"/>
        <v>3.7590379341529312E-2</v>
      </c>
      <c r="O24" s="31">
        <f t="shared" si="5"/>
        <v>0.11145055479392862</v>
      </c>
    </row>
    <row r="25" spans="1:17" ht="15" thickBot="1">
      <c r="A25" s="41">
        <v>2006</v>
      </c>
      <c r="B25" s="28">
        <v>60.603625999999998</v>
      </c>
      <c r="C25" s="28">
        <v>60.696357999999996</v>
      </c>
      <c r="D25" s="28">
        <v>60.772511999999999</v>
      </c>
      <c r="E25" s="28">
        <v>60.861617000000003</v>
      </c>
      <c r="F25" s="28">
        <v>60.590674999999997</v>
      </c>
      <c r="G25" s="28">
        <v>60.642997999999999</v>
      </c>
      <c r="H25" s="28">
        <v>60.809294000000001</v>
      </c>
      <c r="I25" s="28">
        <v>61.119608999999997</v>
      </c>
      <c r="J25" s="28">
        <v>61.736612000000001</v>
      </c>
      <c r="K25" s="28">
        <v>62.006518999999997</v>
      </c>
      <c r="L25" s="28">
        <v>62.331856999999999</v>
      </c>
      <c r="M25" s="37">
        <v>62.692424000000003</v>
      </c>
      <c r="N25" s="38">
        <f t="shared" si="6"/>
        <v>4.0532769357277454E-2</v>
      </c>
      <c r="O25" s="31">
        <f t="shared" si="5"/>
        <v>0.12576865120022385</v>
      </c>
      <c r="Q25" s="31">
        <f>SUM(N25:N31)</f>
        <v>0.35616672707708363</v>
      </c>
    </row>
    <row r="26" spans="1:17" ht="15" thickBot="1">
      <c r="A26" s="41">
        <v>2005</v>
      </c>
      <c r="B26" s="28">
        <v>58.309159999999999</v>
      </c>
      <c r="C26" s="28">
        <v>58.503430999999999</v>
      </c>
      <c r="D26" s="28">
        <v>58.767121000000003</v>
      </c>
      <c r="E26" s="28">
        <v>58.976415000000003</v>
      </c>
      <c r="F26" s="28">
        <v>58.828251000000002</v>
      </c>
      <c r="G26" s="28">
        <v>58.771782999999999</v>
      </c>
      <c r="H26" s="28">
        <v>59.001800000000003</v>
      </c>
      <c r="I26" s="28">
        <v>59.072254999999998</v>
      </c>
      <c r="J26" s="28">
        <v>59.309005999999997</v>
      </c>
      <c r="K26" s="28">
        <v>59.45458</v>
      </c>
      <c r="L26" s="28">
        <v>59.882492999999997</v>
      </c>
      <c r="M26" s="37">
        <v>60.250312000000001</v>
      </c>
      <c r="N26" s="38">
        <f t="shared" si="6"/>
        <v>3.3327406095121859E-2</v>
      </c>
      <c r="O26" s="31">
        <f t="shared" si="5"/>
        <v>0.12500110006776866</v>
      </c>
    </row>
    <row r="27" spans="1:17" ht="15" thickBot="1">
      <c r="A27" s="41">
        <v>2004</v>
      </c>
      <c r="B27" s="28">
        <v>55.774317000000003</v>
      </c>
      <c r="C27" s="28">
        <v>56.107945000000001</v>
      </c>
      <c r="D27" s="28">
        <v>56.298071</v>
      </c>
      <c r="E27" s="28">
        <v>56.383032</v>
      </c>
      <c r="F27" s="28">
        <v>56.241602999999998</v>
      </c>
      <c r="G27" s="28">
        <v>56.331744999999998</v>
      </c>
      <c r="H27" s="28">
        <v>56.479390000000002</v>
      </c>
      <c r="I27" s="28">
        <v>56.828040999999999</v>
      </c>
      <c r="J27" s="28">
        <v>57.297916999999998</v>
      </c>
      <c r="K27" s="28">
        <v>57.694747</v>
      </c>
      <c r="L27" s="28">
        <v>58.186898999999997</v>
      </c>
      <c r="M27" s="37">
        <v>58.307088</v>
      </c>
      <c r="N27" s="38">
        <f t="shared" si="6"/>
        <v>5.1908475747824534E-2</v>
      </c>
      <c r="O27" s="31">
        <f t="shared" si="5"/>
        <v>0.1486784874193432</v>
      </c>
    </row>
    <row r="28" spans="1:17" ht="15" thickBot="1">
      <c r="A28" s="41">
        <v>2003</v>
      </c>
      <c r="B28" s="28">
        <v>53.525441000000001</v>
      </c>
      <c r="C28" s="28">
        <v>53.674121999999997</v>
      </c>
      <c r="D28" s="28">
        <v>54.012929999999997</v>
      </c>
      <c r="E28" s="28">
        <v>54.105144000000003</v>
      </c>
      <c r="F28" s="28">
        <v>53.93056</v>
      </c>
      <c r="G28" s="28">
        <v>53.975112000000003</v>
      </c>
      <c r="H28" s="28">
        <v>54.053339000000001</v>
      </c>
      <c r="I28" s="28">
        <v>54.215490000000003</v>
      </c>
      <c r="J28" s="28">
        <v>54.538238</v>
      </c>
      <c r="K28" s="28">
        <v>54.738207000000003</v>
      </c>
      <c r="L28" s="28">
        <v>55.192542000000003</v>
      </c>
      <c r="M28" s="37">
        <v>55.429811000000001</v>
      </c>
      <c r="N28" s="38">
        <f t="shared" si="6"/>
        <v>3.9765218224822263E-2</v>
      </c>
      <c r="O28" s="31">
        <f t="shared" si="5"/>
        <v>0.14080500561689036</v>
      </c>
    </row>
    <row r="29" spans="1:17" ht="15" thickBot="1">
      <c r="A29" s="41">
        <v>2002</v>
      </c>
      <c r="B29" s="28">
        <v>50.900472000000001</v>
      </c>
      <c r="C29" s="28">
        <v>50.867750000000001</v>
      </c>
      <c r="D29" s="28">
        <v>51.127948000000004</v>
      </c>
      <c r="E29" s="28">
        <v>51.407235</v>
      </c>
      <c r="F29" s="28">
        <v>51.511429</v>
      </c>
      <c r="G29" s="28">
        <v>51.762585999999999</v>
      </c>
      <c r="H29" s="28">
        <v>51.911180999999999</v>
      </c>
      <c r="I29" s="28">
        <v>52.108559999999997</v>
      </c>
      <c r="J29" s="28">
        <v>52.421984000000002</v>
      </c>
      <c r="K29" s="28">
        <v>52.653036</v>
      </c>
      <c r="L29" s="28">
        <v>53.078876999999999</v>
      </c>
      <c r="M29" s="37">
        <v>53.309930000000001</v>
      </c>
      <c r="N29" s="38">
        <f t="shared" si="6"/>
        <v>5.70047934466964E-2</v>
      </c>
      <c r="O29" s="31">
        <f t="shared" si="5"/>
        <v>0.19063285765203752</v>
      </c>
    </row>
    <row r="30" spans="1:17" ht="15" thickBot="1">
      <c r="A30" s="41">
        <v>2001</v>
      </c>
      <c r="B30" s="28">
        <v>48.575476000000002</v>
      </c>
      <c r="C30" s="28">
        <v>48.543328000000002</v>
      </c>
      <c r="D30" s="28">
        <v>48.850887999999998</v>
      </c>
      <c r="E30" s="28">
        <v>49.097309000000003</v>
      </c>
      <c r="F30" s="28">
        <v>49.209969999999998</v>
      </c>
      <c r="G30" s="28">
        <v>49.326363999999998</v>
      </c>
      <c r="H30" s="28">
        <v>49.198202000000002</v>
      </c>
      <c r="I30" s="28">
        <v>49.489688000000001</v>
      </c>
      <c r="J30" s="28">
        <v>49.950381</v>
      </c>
      <c r="K30" s="28">
        <v>50.176135000000002</v>
      </c>
      <c r="L30" s="28">
        <v>50.365149000000002</v>
      </c>
      <c r="M30" s="37">
        <v>50.434899000000001</v>
      </c>
      <c r="N30" s="38">
        <f t="shared" si="6"/>
        <v>4.4034993945371692E-2</v>
      </c>
      <c r="O30" s="31">
        <f t="shared" si="5"/>
        <v>0.25681467791222823</v>
      </c>
    </row>
    <row r="31" spans="1:17" ht="15" thickBot="1">
      <c r="A31" s="42">
        <v>2000</v>
      </c>
      <c r="B31" s="28">
        <v>44.93083</v>
      </c>
      <c r="C31" s="28">
        <v>45.32938</v>
      </c>
      <c r="D31" s="28">
        <v>45.580680999999998</v>
      </c>
      <c r="E31" s="28">
        <v>45.840018000000001</v>
      </c>
      <c r="F31" s="28">
        <v>46.011378999999998</v>
      </c>
      <c r="G31" s="28">
        <v>46.283920000000002</v>
      </c>
      <c r="H31" s="28">
        <v>46.464466000000002</v>
      </c>
      <c r="I31" s="28">
        <v>46.719785000000002</v>
      </c>
      <c r="J31" s="28">
        <v>47.061072000000003</v>
      </c>
      <c r="K31" s="28">
        <v>47.385136000000003</v>
      </c>
      <c r="L31" s="28">
        <v>47.790287999999997</v>
      </c>
      <c r="M31" s="37">
        <v>48.307670999999999</v>
      </c>
      <c r="N31" s="38">
        <f t="shared" si="6"/>
        <v>8.9593070259969432E-2</v>
      </c>
      <c r="O31" s="31">
        <f t="shared" si="5"/>
        <v>0.39887109807222809</v>
      </c>
      <c r="Q31" s="31">
        <f>SUM(N31:N37)</f>
        <v>1.4232807474150171</v>
      </c>
    </row>
    <row r="32" spans="1:17" ht="15" thickBot="1">
      <c r="A32" s="42">
        <v>1999</v>
      </c>
      <c r="B32" s="28">
        <v>40.469769999999997</v>
      </c>
      <c r="C32" s="28">
        <v>41.013643000000002</v>
      </c>
      <c r="D32" s="28">
        <v>41.394683999999998</v>
      </c>
      <c r="E32" s="28">
        <v>41.774577000000001</v>
      </c>
      <c r="F32" s="28">
        <v>42.025877000000001</v>
      </c>
      <c r="G32" s="28">
        <v>42.302005999999999</v>
      </c>
      <c r="H32" s="28">
        <v>42.581580000000002</v>
      </c>
      <c r="I32" s="28">
        <v>42.821255000000001</v>
      </c>
      <c r="J32" s="28">
        <v>43.235017999999997</v>
      </c>
      <c r="K32" s="28">
        <v>43.508851</v>
      </c>
      <c r="L32" s="28">
        <v>43.895775999999998</v>
      </c>
      <c r="M32" s="37">
        <v>44.335515999999998</v>
      </c>
      <c r="N32" s="38">
        <f t="shared" si="6"/>
        <v>0.1231866137068871</v>
      </c>
      <c r="O32" s="31">
        <f t="shared" si="5"/>
        <v>0.4664631241580155</v>
      </c>
    </row>
    <row r="33" spans="1:17" ht="15" thickBot="1">
      <c r="A33" s="42">
        <v>1998</v>
      </c>
      <c r="B33" s="28">
        <v>34.003923999999998</v>
      </c>
      <c r="C33" s="28">
        <v>34.599238</v>
      </c>
      <c r="D33" s="28">
        <v>35.004533000000002</v>
      </c>
      <c r="E33" s="28">
        <v>35.332042000000001</v>
      </c>
      <c r="F33" s="28">
        <v>35.613481</v>
      </c>
      <c r="G33" s="28">
        <v>36.034419999999997</v>
      </c>
      <c r="H33" s="28">
        <v>36.381878</v>
      </c>
      <c r="I33" s="28">
        <v>36.731631999999998</v>
      </c>
      <c r="J33" s="28">
        <v>37.327376000000001</v>
      </c>
      <c r="K33" s="28">
        <v>37.862268999999998</v>
      </c>
      <c r="L33" s="28">
        <v>38.532786000000002</v>
      </c>
      <c r="M33" s="37">
        <v>39.472974000000001</v>
      </c>
      <c r="N33" s="38">
        <f t="shared" si="6"/>
        <v>0.18609141410537156</v>
      </c>
      <c r="O33" s="31">
        <f t="shared" si="5"/>
        <v>0.62032458917985189</v>
      </c>
    </row>
    <row r="34" spans="1:17" ht="15" thickBot="1">
      <c r="A34" s="42">
        <v>1997</v>
      </c>
      <c r="B34" s="28">
        <v>29.498885999999999</v>
      </c>
      <c r="C34" s="28">
        <v>29.994598</v>
      </c>
      <c r="D34" s="28">
        <v>30.367889000000002</v>
      </c>
      <c r="E34" s="28">
        <v>30.695972000000001</v>
      </c>
      <c r="F34" s="28">
        <v>30.976119000000001</v>
      </c>
      <c r="G34" s="28">
        <v>31.250957</v>
      </c>
      <c r="H34" s="28">
        <v>31.523211</v>
      </c>
      <c r="I34" s="28">
        <v>31.803502000000002</v>
      </c>
      <c r="J34" s="28">
        <v>32.199612999999999</v>
      </c>
      <c r="K34" s="28">
        <v>32.456941</v>
      </c>
      <c r="L34" s="28">
        <v>32.820042000000001</v>
      </c>
      <c r="M34" s="37">
        <v>33.279874999999997</v>
      </c>
      <c r="N34" s="38">
        <f t="shared" si="6"/>
        <v>0.15718509634575684</v>
      </c>
      <c r="O34" s="31">
        <f t="shared" si="5"/>
        <v>0.95389421759741211</v>
      </c>
    </row>
    <row r="35" spans="1:17" ht="15" thickBot="1">
      <c r="A35" s="42">
        <v>1996</v>
      </c>
      <c r="B35" s="28">
        <v>23.329754000000001</v>
      </c>
      <c r="C35" s="28">
        <v>23.874262000000002</v>
      </c>
      <c r="D35" s="28">
        <v>24.399826000000001</v>
      </c>
      <c r="E35" s="28">
        <v>25.093450000000001</v>
      </c>
      <c r="F35" s="28">
        <v>25.550841999999999</v>
      </c>
      <c r="G35" s="28">
        <v>25.966902000000001</v>
      </c>
      <c r="H35" s="28">
        <v>26.336030999999998</v>
      </c>
      <c r="I35" s="28">
        <v>26.686071999999999</v>
      </c>
      <c r="J35" s="28">
        <v>27.112750999999999</v>
      </c>
      <c r="K35" s="28">
        <v>27.451167999999999</v>
      </c>
      <c r="L35" s="28">
        <v>27.867083000000001</v>
      </c>
      <c r="M35" s="37">
        <v>28.759336000000001</v>
      </c>
      <c r="N35" s="38">
        <f t="shared" si="6"/>
        <v>0.2770480787287235</v>
      </c>
      <c r="O35" s="31">
        <f t="shared" si="5"/>
        <v>0.86722455299703216</v>
      </c>
    </row>
    <row r="36" spans="1:17" ht="15" thickBot="1">
      <c r="A36" s="42">
        <v>1995</v>
      </c>
      <c r="B36" s="28">
        <v>15.376991</v>
      </c>
      <c r="C36" s="28">
        <v>16.028707000000001</v>
      </c>
      <c r="D36" s="28">
        <v>16.973617000000001</v>
      </c>
      <c r="E36" s="28">
        <v>18.326132999999999</v>
      </c>
      <c r="F36" s="28">
        <v>19.092089999999999</v>
      </c>
      <c r="G36" s="28">
        <v>19.698024</v>
      </c>
      <c r="H36" s="28">
        <v>20.099588000000001</v>
      </c>
      <c r="I36" s="28">
        <v>20.432981000000002</v>
      </c>
      <c r="J36" s="28">
        <v>20.855643000000001</v>
      </c>
      <c r="K36" s="28">
        <v>21.284762000000001</v>
      </c>
      <c r="L36" s="28">
        <v>21.809608000000001</v>
      </c>
      <c r="M36" s="37">
        <v>22.520167000000001</v>
      </c>
      <c r="N36" s="38">
        <f t="shared" si="6"/>
        <v>0.51966104252293177</v>
      </c>
      <c r="O36" s="31">
        <f t="shared" si="5"/>
        <v>0.67026836793113653</v>
      </c>
    </row>
    <row r="37" spans="1:17" ht="15" thickBot="1">
      <c r="A37" s="42">
        <v>1994</v>
      </c>
      <c r="B37" s="28">
        <v>13.950374999999999</v>
      </c>
      <c r="C37" s="28">
        <v>14.022124</v>
      </c>
      <c r="D37" s="28">
        <v>14.094225</v>
      </c>
      <c r="E37" s="28">
        <v>14.163251000000001</v>
      </c>
      <c r="F37" s="28">
        <v>14.231681999999999</v>
      </c>
      <c r="G37" s="28">
        <v>14.302894999999999</v>
      </c>
      <c r="H37" s="28">
        <v>14.366327</v>
      </c>
      <c r="I37" s="28">
        <v>14.433287</v>
      </c>
      <c r="J37" s="28">
        <v>14.535937000000001</v>
      </c>
      <c r="K37" s="28">
        <v>14.612245</v>
      </c>
      <c r="L37" s="28">
        <v>14.690360999999999</v>
      </c>
      <c r="M37" s="37">
        <v>14.819203999999999</v>
      </c>
      <c r="N37" s="38">
        <f t="shared" si="6"/>
        <v>7.0515431745376889E-2</v>
      </c>
      <c r="O37" s="31">
        <f t="shared" si="5"/>
        <v>0.26998821640253823</v>
      </c>
      <c r="Q37" s="31">
        <f>SUM(N37:N43)</f>
        <v>1.4707787428321337</v>
      </c>
    </row>
    <row r="38" spans="1:17" ht="15" thickBot="1">
      <c r="A38" s="43">
        <v>1993</v>
      </c>
      <c r="B38" s="28">
        <v>12.977320000000001</v>
      </c>
      <c r="C38" s="28">
        <v>13.083345</v>
      </c>
      <c r="D38" s="28">
        <v>13.159594</v>
      </c>
      <c r="E38" s="28">
        <v>13.235480000000001</v>
      </c>
      <c r="F38" s="28">
        <v>13.311137</v>
      </c>
      <c r="G38" s="28">
        <v>13.385797</v>
      </c>
      <c r="H38" s="28">
        <v>13.450123</v>
      </c>
      <c r="I38" s="28">
        <v>13.522112</v>
      </c>
      <c r="J38" s="28">
        <v>13.622261</v>
      </c>
      <c r="K38" s="28">
        <v>13.677973</v>
      </c>
      <c r="L38" s="28">
        <v>13.738301999999999</v>
      </c>
      <c r="M38" s="37">
        <v>13.843055</v>
      </c>
      <c r="N38" s="38">
        <f t="shared" si="6"/>
        <v>8.0091893662827873E-2</v>
      </c>
      <c r="O38" s="31">
        <f t="shared" si="5"/>
        <v>0.38741901618926899</v>
      </c>
    </row>
    <row r="39" spans="1:17" ht="15" thickBot="1">
      <c r="A39" s="43">
        <v>1992</v>
      </c>
      <c r="B39" s="28">
        <v>11.657778</v>
      </c>
      <c r="C39" s="28">
        <v>11.7959</v>
      </c>
      <c r="D39" s="28">
        <v>11.915948</v>
      </c>
      <c r="E39" s="28">
        <v>12.022171</v>
      </c>
      <c r="F39" s="28">
        <v>12.101438</v>
      </c>
      <c r="G39" s="28">
        <v>12.183344999999999</v>
      </c>
      <c r="H39" s="28">
        <v>12.260272000000001</v>
      </c>
      <c r="I39" s="28">
        <v>12.335592</v>
      </c>
      <c r="J39" s="28">
        <v>12.442897</v>
      </c>
      <c r="K39" s="28">
        <v>12.532494</v>
      </c>
      <c r="L39" s="28">
        <v>12.636620000000001</v>
      </c>
      <c r="M39" s="37">
        <v>12.816553000000001</v>
      </c>
      <c r="N39" s="38">
        <f t="shared" si="6"/>
        <v>0.11938089099433347</v>
      </c>
      <c r="O39" s="31">
        <f t="shared" si="5"/>
        <v>0.60662275762093376</v>
      </c>
    </row>
    <row r="40" spans="1:17" ht="15" thickBot="1">
      <c r="A40" s="43">
        <v>1991</v>
      </c>
      <c r="B40" s="28">
        <v>9.8838799999999996</v>
      </c>
      <c r="C40" s="28">
        <v>10.056425000000001</v>
      </c>
      <c r="D40" s="28">
        <v>10.19984</v>
      </c>
      <c r="E40" s="28">
        <v>10.306687999999999</v>
      </c>
      <c r="F40" s="28">
        <v>10.407442</v>
      </c>
      <c r="G40" s="28">
        <v>10.516648</v>
      </c>
      <c r="H40" s="28">
        <v>10.609584</v>
      </c>
      <c r="I40" s="28">
        <v>10.683422999999999</v>
      </c>
      <c r="J40" s="28">
        <v>10.789849999999999</v>
      </c>
      <c r="K40" s="28">
        <v>10.915343</v>
      </c>
      <c r="L40" s="28">
        <v>11.186374000000001</v>
      </c>
      <c r="M40" s="37">
        <v>11.449680000000001</v>
      </c>
      <c r="N40" s="38">
        <f t="shared" si="6"/>
        <v>0.18794623153210765</v>
      </c>
      <c r="O40" s="31">
        <f t="shared" si="5"/>
        <v>0.6842164924162164</v>
      </c>
    </row>
    <row r="41" spans="1:17" ht="15" thickBot="1">
      <c r="A41" s="43">
        <v>1990</v>
      </c>
      <c r="B41" s="28">
        <v>7.7760369999999996</v>
      </c>
      <c r="C41" s="28">
        <v>7.9521199999999999</v>
      </c>
      <c r="D41" s="28">
        <v>8.0923099999999994</v>
      </c>
      <c r="E41" s="28">
        <v>8.2154720000000001</v>
      </c>
      <c r="F41" s="28">
        <v>8.3588380000000004</v>
      </c>
      <c r="G41" s="28">
        <v>8.5429390000000005</v>
      </c>
      <c r="H41" s="28">
        <v>8.6987349999999992</v>
      </c>
      <c r="I41" s="28">
        <v>8.8469499999999996</v>
      </c>
      <c r="J41" s="28">
        <v>8.9730609999999995</v>
      </c>
      <c r="K41" s="28">
        <v>9.1020599999999998</v>
      </c>
      <c r="L41" s="28">
        <v>9.3437230000000007</v>
      </c>
      <c r="M41" s="37">
        <v>9.6382139999999996</v>
      </c>
      <c r="N41" s="38">
        <f t="shared" si="6"/>
        <v>0.29929563509449264</v>
      </c>
      <c r="O41" s="31">
        <f t="shared" si="5"/>
        <v>1.0128442948974878</v>
      </c>
    </row>
    <row r="42" spans="1:17" ht="15" thickBot="1">
      <c r="A42" s="43">
        <v>1989</v>
      </c>
      <c r="B42" s="28">
        <v>6.349024</v>
      </c>
      <c r="C42" s="28">
        <v>6.4351839999999996</v>
      </c>
      <c r="D42" s="28">
        <v>6.5049450000000002</v>
      </c>
      <c r="E42" s="28">
        <v>6.6022239999999996</v>
      </c>
      <c r="F42" s="28">
        <v>6.6930990000000001</v>
      </c>
      <c r="G42" s="28">
        <v>6.7743849999999997</v>
      </c>
      <c r="H42" s="28">
        <v>6.8421479999999999</v>
      </c>
      <c r="I42" s="28">
        <v>6.9073330000000004</v>
      </c>
      <c r="J42" s="28">
        <v>6.9733929999999997</v>
      </c>
      <c r="K42" s="28">
        <v>7.0765250000000002</v>
      </c>
      <c r="L42" s="28">
        <v>7.1758550000000003</v>
      </c>
      <c r="M42" s="37">
        <v>7.4180299999999999</v>
      </c>
      <c r="N42" s="38">
        <f t="shared" si="6"/>
        <v>0.19697462578961611</v>
      </c>
      <c r="O42" s="31">
        <f t="shared" si="5"/>
        <v>2.3052283015944188</v>
      </c>
    </row>
    <row r="43" spans="1:17" ht="15" thickBot="1">
      <c r="A43" s="43">
        <v>1988</v>
      </c>
      <c r="B43" s="28">
        <v>4.7182459999999997</v>
      </c>
      <c r="C43" s="28">
        <v>5.111783</v>
      </c>
      <c r="D43" s="28">
        <v>5.3735470000000003</v>
      </c>
      <c r="E43" s="28">
        <v>5.5389410000000003</v>
      </c>
      <c r="F43" s="28">
        <v>5.646109</v>
      </c>
      <c r="G43" s="28">
        <v>5.7612920000000001</v>
      </c>
      <c r="H43" s="28">
        <v>5.8574570000000001</v>
      </c>
      <c r="I43" s="28">
        <v>5.9113429999999996</v>
      </c>
      <c r="J43" s="28">
        <v>5.9451390000000002</v>
      </c>
      <c r="K43" s="28">
        <v>5.9904859999999998</v>
      </c>
      <c r="L43" s="28">
        <v>6.0706540000000002</v>
      </c>
      <c r="M43" s="37">
        <v>6.1973159999999998</v>
      </c>
      <c r="N43" s="44">
        <f t="shared" si="6"/>
        <v>0.51657403401337909</v>
      </c>
      <c r="O43" s="31">
        <f t="shared" si="5"/>
        <v>3.1657412139732397</v>
      </c>
      <c r="Q43" s="31">
        <f>SUM(N43:N49)</f>
        <v>6.1910224129711811</v>
      </c>
    </row>
    <row r="44" spans="1:17" ht="15" thickBot="1">
      <c r="A44" s="45">
        <v>1987</v>
      </c>
      <c r="B44" s="28">
        <v>1.7044010000000001</v>
      </c>
      <c r="C44" s="28">
        <v>1.827386</v>
      </c>
      <c r="D44" s="28">
        <v>1.948153</v>
      </c>
      <c r="E44" s="28">
        <v>2.1186060000000002</v>
      </c>
      <c r="F44" s="28">
        <v>2.2783250000000002</v>
      </c>
      <c r="G44" s="28">
        <v>2.443146</v>
      </c>
      <c r="H44" s="28">
        <v>2.641022</v>
      </c>
      <c r="I44" s="28">
        <v>2.8568720000000001</v>
      </c>
      <c r="J44" s="28">
        <v>3.0450810000000001</v>
      </c>
      <c r="K44" s="28">
        <v>3.298845</v>
      </c>
      <c r="L44" s="28">
        <v>3.560511</v>
      </c>
      <c r="M44" s="37">
        <v>4.086392</v>
      </c>
      <c r="N44" s="44">
        <f t="shared" si="6"/>
        <v>1.5916796417914236</v>
      </c>
      <c r="O44" s="31">
        <f t="shared" si="5"/>
        <v>3.2866598081019816</v>
      </c>
    </row>
    <row r="45" spans="1:17" ht="15" thickBot="1">
      <c r="A45" s="45">
        <v>1986</v>
      </c>
      <c r="B45" s="28">
        <v>0.83409199999999994</v>
      </c>
      <c r="C45" s="28">
        <v>0.871174</v>
      </c>
      <c r="D45" s="28">
        <v>0.91166700000000001</v>
      </c>
      <c r="E45" s="28">
        <v>0.95926299999999998</v>
      </c>
      <c r="F45" s="28">
        <v>1.01257</v>
      </c>
      <c r="G45" s="28">
        <v>1.0775669999999999</v>
      </c>
      <c r="H45" s="28">
        <v>1.1313329999999999</v>
      </c>
      <c r="I45" s="28">
        <v>1.2215309999999999</v>
      </c>
      <c r="J45" s="28">
        <v>1.2948120000000001</v>
      </c>
      <c r="K45" s="28">
        <v>1.368824</v>
      </c>
      <c r="L45" s="28">
        <v>1.4613039999999999</v>
      </c>
      <c r="M45" s="37">
        <v>1.576735</v>
      </c>
      <c r="N45" s="44">
        <f t="shared" si="6"/>
        <v>1.057487538168437</v>
      </c>
      <c r="O45" s="31">
        <f t="shared" si="5"/>
        <v>2.2865488611110489</v>
      </c>
    </row>
    <row r="46" spans="1:17" ht="15" thickBot="1">
      <c r="A46" s="45">
        <v>1985</v>
      </c>
      <c r="B46" s="28">
        <v>0.50271100000000002</v>
      </c>
      <c r="C46" s="28">
        <v>0.52359599999999995</v>
      </c>
      <c r="D46" s="28">
        <v>0.54388499999999995</v>
      </c>
      <c r="E46" s="28">
        <v>0.56062100000000004</v>
      </c>
      <c r="F46" s="28">
        <v>0.57390200000000002</v>
      </c>
      <c r="G46" s="28">
        <v>0.58827600000000002</v>
      </c>
      <c r="H46" s="28">
        <v>0.60876300000000005</v>
      </c>
      <c r="I46" s="28">
        <v>0.63537699999999997</v>
      </c>
      <c r="J46" s="28">
        <v>0.66075200000000001</v>
      </c>
      <c r="K46" s="28">
        <v>0.68585200000000002</v>
      </c>
      <c r="L46" s="28">
        <v>0.71749499999999999</v>
      </c>
      <c r="M46" s="37">
        <v>0.76634000000000002</v>
      </c>
      <c r="N46" s="44">
        <f t="shared" si="6"/>
        <v>0.63749262814212093</v>
      </c>
      <c r="O46" s="31">
        <f t="shared" si="5"/>
        <v>2.0368458497968325</v>
      </c>
    </row>
    <row r="47" spans="1:17" ht="15" thickBot="1">
      <c r="A47" s="45">
        <v>1984</v>
      </c>
      <c r="B47" s="28">
        <v>0.31272800000000001</v>
      </c>
      <c r="C47" s="28">
        <v>0.32923200000000002</v>
      </c>
      <c r="D47" s="28">
        <v>0.343304</v>
      </c>
      <c r="E47" s="28">
        <v>0.35815599999999997</v>
      </c>
      <c r="F47" s="28">
        <v>0.37003200000000003</v>
      </c>
      <c r="G47" s="28">
        <v>0.38342300000000001</v>
      </c>
      <c r="H47" s="28">
        <v>0.39599299999999998</v>
      </c>
      <c r="I47" s="28">
        <v>0.40724900000000003</v>
      </c>
      <c r="J47" s="28">
        <v>0.41937999999999998</v>
      </c>
      <c r="K47" s="28">
        <v>0.43403399999999998</v>
      </c>
      <c r="L47" s="28">
        <v>0.44892900000000002</v>
      </c>
      <c r="M47" s="37">
        <v>0.46799600000000002</v>
      </c>
      <c r="N47" s="44">
        <f t="shared" si="6"/>
        <v>0.59156869480049123</v>
      </c>
      <c r="O47" s="31">
        <f t="shared" si="5"/>
        <v>2.3877885708558213</v>
      </c>
    </row>
    <row r="48" spans="1:17" ht="15" thickBot="1">
      <c r="A48" s="45">
        <v>1983</v>
      </c>
      <c r="B48" s="28">
        <v>0.18035499999999999</v>
      </c>
      <c r="C48" s="28">
        <v>0.19003400000000001</v>
      </c>
      <c r="D48" s="28">
        <v>0.19923199999999999</v>
      </c>
      <c r="E48" s="28">
        <v>0.21184600000000001</v>
      </c>
      <c r="F48" s="28">
        <v>0.22103400000000001</v>
      </c>
      <c r="G48" s="28">
        <v>0.229404</v>
      </c>
      <c r="H48" s="28">
        <v>0.24074599999999999</v>
      </c>
      <c r="I48" s="28">
        <v>0.25009100000000001</v>
      </c>
      <c r="J48" s="28">
        <v>0.25778699999999999</v>
      </c>
      <c r="K48" s="28">
        <v>0.26634099999999999</v>
      </c>
      <c r="L48" s="28">
        <v>0.28198299999999998</v>
      </c>
      <c r="M48" s="37">
        <v>0.294047</v>
      </c>
      <c r="N48" s="38">
        <f t="shared" si="6"/>
        <v>0.80778452685422009</v>
      </c>
      <c r="O48" s="31">
        <f t="shared" si="5"/>
        <v>2.0830668249439044</v>
      </c>
    </row>
    <row r="49" spans="1:17" ht="15" thickBot="1">
      <c r="A49" s="45">
        <v>1982</v>
      </c>
      <c r="B49" s="28">
        <v>8.5865999999999998E-2</v>
      </c>
      <c r="C49" s="28">
        <v>8.924E-2</v>
      </c>
      <c r="D49" s="28">
        <v>9.2498999999999998E-2</v>
      </c>
      <c r="E49" s="28">
        <v>9.7512000000000001E-2</v>
      </c>
      <c r="F49" s="28">
        <v>0.102993</v>
      </c>
      <c r="G49" s="28">
        <v>0.10795399999999999</v>
      </c>
      <c r="H49" s="28">
        <v>0.11351700000000001</v>
      </c>
      <c r="I49" s="28">
        <v>0.12625600000000001</v>
      </c>
      <c r="J49" s="28">
        <v>0.132995</v>
      </c>
      <c r="K49" s="28">
        <v>0.13988999999999999</v>
      </c>
      <c r="L49" s="28">
        <v>0.14696300000000001</v>
      </c>
      <c r="M49" s="37">
        <v>0.162656</v>
      </c>
      <c r="N49" s="38">
        <f t="shared" si="6"/>
        <v>0.98843534920110998</v>
      </c>
      <c r="O49" s="31">
        <f t="shared" si="5"/>
        <v>1.5737339689778287</v>
      </c>
      <c r="Q49" s="31">
        <f>SUM(N49:N55)</f>
        <v>2.4142600064420225</v>
      </c>
    </row>
    <row r="50" spans="1:17" ht="15" thickBot="1">
      <c r="A50" s="46">
        <v>1981</v>
      </c>
      <c r="B50" s="28">
        <v>6.5615000000000007E-2</v>
      </c>
      <c r="C50" s="28">
        <v>6.7226999999999995E-2</v>
      </c>
      <c r="D50" s="28">
        <v>6.8665000000000004E-2</v>
      </c>
      <c r="E50" s="28">
        <v>7.0212999999999998E-2</v>
      </c>
      <c r="F50" s="28">
        <v>7.1275000000000005E-2</v>
      </c>
      <c r="G50" s="28">
        <v>7.2271000000000002E-2</v>
      </c>
      <c r="H50" s="28">
        <v>7.3543999999999998E-2</v>
      </c>
      <c r="I50" s="28">
        <v>7.5060000000000002E-2</v>
      </c>
      <c r="J50" s="28">
        <v>7.6455999999999996E-2</v>
      </c>
      <c r="K50" s="28">
        <v>7.8153E-2</v>
      </c>
      <c r="L50" s="28">
        <v>7.9657000000000006E-2</v>
      </c>
      <c r="M50" s="37">
        <v>8.1800999999999999E-2</v>
      </c>
      <c r="N50" s="38">
        <f t="shared" si="6"/>
        <v>0.28684694888857432</v>
      </c>
      <c r="O50" s="31">
        <f t="shared" si="5"/>
        <v>0.78552417078311754</v>
      </c>
    </row>
    <row r="51" spans="1:17" ht="15" thickBot="1">
      <c r="A51" s="46">
        <v>1980</v>
      </c>
      <c r="B51" s="28">
        <v>5.1341999999999999E-2</v>
      </c>
      <c r="C51" s="28">
        <v>5.2528999999999999E-2</v>
      </c>
      <c r="D51" s="28">
        <v>5.3609999999999998E-2</v>
      </c>
      <c r="E51" s="28">
        <v>5.4546999999999998E-2</v>
      </c>
      <c r="F51" s="28">
        <v>5.5437E-2</v>
      </c>
      <c r="G51" s="28">
        <v>5.6536000000000003E-2</v>
      </c>
      <c r="H51" s="28">
        <v>5.8115E-2</v>
      </c>
      <c r="I51" s="28">
        <v>5.9318999999999997E-2</v>
      </c>
      <c r="J51" s="28">
        <v>5.9977999999999997E-2</v>
      </c>
      <c r="K51" s="28">
        <v>6.0886000000000003E-2</v>
      </c>
      <c r="L51" s="28">
        <v>6.1941999999999997E-2</v>
      </c>
      <c r="M51" s="37">
        <v>6.3566999999999999E-2</v>
      </c>
      <c r="N51" s="38">
        <f t="shared" si="6"/>
        <v>0.29845167088814439</v>
      </c>
      <c r="O51" s="31">
        <f t="shared" si="5"/>
        <v>0.66035983752452743</v>
      </c>
    </row>
    <row r="52" spans="1:17" ht="15" thickBot="1">
      <c r="A52" s="46">
        <v>1979</v>
      </c>
      <c r="B52" s="28">
        <v>4.2236999999999997E-2</v>
      </c>
      <c r="C52" s="28">
        <v>4.2845000000000001E-2</v>
      </c>
      <c r="D52" s="28">
        <v>4.3425999999999999E-2</v>
      </c>
      <c r="E52" s="28">
        <v>4.3815E-2</v>
      </c>
      <c r="F52" s="28">
        <v>4.4388999999999998E-2</v>
      </c>
      <c r="G52" s="28">
        <v>4.4880999999999997E-2</v>
      </c>
      <c r="H52" s="28">
        <v>4.5425E-2</v>
      </c>
      <c r="I52" s="28">
        <v>4.6112E-2</v>
      </c>
      <c r="J52" s="28">
        <v>4.6677999999999997E-2</v>
      </c>
      <c r="K52" s="28">
        <v>4.7493E-2</v>
      </c>
      <c r="L52" s="28">
        <v>4.8104000000000001E-2</v>
      </c>
      <c r="M52" s="37">
        <v>4.8956E-2</v>
      </c>
      <c r="N52" s="38">
        <f t="shared" si="6"/>
        <v>0.20022555100639883</v>
      </c>
      <c r="O52" s="31">
        <f t="shared" si="5"/>
        <v>0.56850610478071273</v>
      </c>
    </row>
    <row r="53" spans="1:17" ht="15" thickBot="1">
      <c r="A53" s="46">
        <v>1978</v>
      </c>
      <c r="B53" s="28">
        <v>3.5892E-2</v>
      </c>
      <c r="C53" s="28">
        <v>3.6408000000000003E-2</v>
      </c>
      <c r="D53" s="28">
        <v>3.6787E-2</v>
      </c>
      <c r="E53" s="28">
        <v>3.7196E-2</v>
      </c>
      <c r="F53" s="28">
        <v>3.7560000000000003E-2</v>
      </c>
      <c r="G53" s="28">
        <v>3.8077E-2</v>
      </c>
      <c r="H53" s="28">
        <v>3.8723E-2</v>
      </c>
      <c r="I53" s="28">
        <v>3.9108999999999998E-2</v>
      </c>
      <c r="J53" s="28">
        <v>3.9555E-2</v>
      </c>
      <c r="K53" s="28">
        <v>4.0034E-2</v>
      </c>
      <c r="L53" s="28">
        <v>4.0446000000000003E-2</v>
      </c>
      <c r="M53" s="37">
        <v>4.0788999999999999E-2</v>
      </c>
      <c r="N53" s="38">
        <f t="shared" si="6"/>
        <v>0.16168261562998421</v>
      </c>
      <c r="O53" s="31">
        <f t="shared" si="5"/>
        <v>0.64030048645779503</v>
      </c>
    </row>
    <row r="54" spans="1:17" ht="15" thickBot="1">
      <c r="A54" s="46">
        <v>1977</v>
      </c>
      <c r="B54" s="28">
        <v>3.0027000000000002E-2</v>
      </c>
      <c r="C54" s="28">
        <v>3.0689999999999999E-2</v>
      </c>
      <c r="D54" s="28">
        <v>3.1224999999999999E-2</v>
      </c>
      <c r="E54" s="28">
        <v>3.1697000000000003E-2</v>
      </c>
      <c r="F54" s="28">
        <v>3.1975999999999997E-2</v>
      </c>
      <c r="G54" s="28">
        <v>3.2368000000000001E-2</v>
      </c>
      <c r="H54" s="28">
        <v>3.2733999999999999E-2</v>
      </c>
      <c r="I54" s="28">
        <v>3.3404999999999997E-2</v>
      </c>
      <c r="J54" s="28">
        <v>3.3998E-2</v>
      </c>
      <c r="K54" s="28">
        <v>3.4257999999999997E-2</v>
      </c>
      <c r="L54" s="28">
        <v>3.4632000000000003E-2</v>
      </c>
      <c r="M54" s="37">
        <v>3.5111999999999997E-2</v>
      </c>
      <c r="N54" s="38">
        <f t="shared" si="6"/>
        <v>0.2065979381443297</v>
      </c>
      <c r="O54" s="31">
        <f t="shared" si="5"/>
        <v>0.59169138807590138</v>
      </c>
    </row>
    <row r="55" spans="1:17" ht="15" thickBot="1">
      <c r="A55" s="46">
        <v>1976</v>
      </c>
      <c r="B55" s="28">
        <v>2.3318999999999999E-2</v>
      </c>
      <c r="C55" s="28">
        <v>2.3754999999999998E-2</v>
      </c>
      <c r="D55" s="28">
        <v>2.3987999999999999E-2</v>
      </c>
      <c r="E55" s="28">
        <v>2.4156E-2</v>
      </c>
      <c r="F55" s="28">
        <v>2.4324999999999999E-2</v>
      </c>
      <c r="G55" s="28">
        <v>2.4423E-2</v>
      </c>
      <c r="H55" s="28">
        <v>2.4629000000000002E-2</v>
      </c>
      <c r="I55" s="28">
        <v>2.4865000000000002E-2</v>
      </c>
      <c r="J55" s="28">
        <v>2.5713E-2</v>
      </c>
      <c r="K55" s="28">
        <v>2.7161000000000001E-2</v>
      </c>
      <c r="L55" s="28">
        <v>2.8388E-2</v>
      </c>
      <c r="M55" s="37">
        <v>2.9100000000000001E-2</v>
      </c>
      <c r="N55" s="38">
        <f t="shared" si="6"/>
        <v>0.27201993268348112</v>
      </c>
      <c r="O55" s="31">
        <f t="shared" si="5"/>
        <v>0.59104310668214377</v>
      </c>
      <c r="Q55" s="31">
        <f>SUM(N55:N57)</f>
        <v>0.59104310668214377</v>
      </c>
    </row>
    <row r="56" spans="1:17" ht="15" thickBot="1">
      <c r="A56" s="47">
        <v>1975</v>
      </c>
      <c r="B56" s="28">
        <v>2.0816000000000001E-2</v>
      </c>
      <c r="C56" s="28">
        <v>2.0931000000000002E-2</v>
      </c>
      <c r="D56" s="28">
        <v>2.1062999999999998E-2</v>
      </c>
      <c r="E56" s="28">
        <v>2.1240999999999999E-2</v>
      </c>
      <c r="F56" s="28">
        <v>2.1524999999999999E-2</v>
      </c>
      <c r="G56" s="28">
        <v>2.1891000000000001E-2</v>
      </c>
      <c r="H56" s="28">
        <v>2.2065999999999999E-2</v>
      </c>
      <c r="I56" s="28">
        <v>2.2256999999999999E-2</v>
      </c>
      <c r="J56" s="28">
        <v>2.2419000000000001E-2</v>
      </c>
      <c r="K56" s="28">
        <v>2.2533999999999998E-2</v>
      </c>
      <c r="L56" s="28">
        <v>2.2692E-2</v>
      </c>
      <c r="M56" s="37">
        <v>2.2877000000000002E-2</v>
      </c>
      <c r="N56" s="38">
        <f t="shared" si="6"/>
        <v>0.11307351724809056</v>
      </c>
      <c r="O56" s="31">
        <f t="shared" si="5"/>
        <v>0.31902317399866265</v>
      </c>
    </row>
    <row r="57" spans="1:17" ht="15" thickBot="1">
      <c r="A57" s="47">
        <v>1974</v>
      </c>
      <c r="B57" s="28">
        <v>1.7652999999999999E-2</v>
      </c>
      <c r="C57" s="28">
        <v>1.8051999999999999E-2</v>
      </c>
      <c r="D57" s="28">
        <v>1.8190999999999999E-2</v>
      </c>
      <c r="E57" s="28">
        <v>1.8438E-2</v>
      </c>
      <c r="F57" s="28">
        <v>1.8582999999999999E-2</v>
      </c>
      <c r="G57" s="28">
        <v>1.8766000000000001E-2</v>
      </c>
      <c r="H57" s="28">
        <v>1.9037999999999999E-2</v>
      </c>
      <c r="I57" s="28">
        <v>1.9238999999999999E-2</v>
      </c>
      <c r="J57" s="28">
        <v>1.9456999999999999E-2</v>
      </c>
      <c r="K57" s="28">
        <v>1.9843E-2</v>
      </c>
      <c r="L57" s="28">
        <v>2.0393999999999999E-2</v>
      </c>
      <c r="M57" s="37">
        <v>2.0552999999999998E-2</v>
      </c>
      <c r="N57" s="38">
        <f t="shared" si="6"/>
        <v>0.20594965675057209</v>
      </c>
      <c r="O57" s="31">
        <f t="shared" si="5"/>
        <v>0.20594965675057209</v>
      </c>
    </row>
    <row r="58" spans="1:17" ht="15" thickBot="1">
      <c r="A58" s="47">
        <v>1973</v>
      </c>
      <c r="B58" s="28">
        <v>1.4246E-2</v>
      </c>
      <c r="C58" s="28">
        <v>1.4363000000000001E-2</v>
      </c>
      <c r="D58" s="28">
        <v>1.4489999999999999E-2</v>
      </c>
      <c r="E58" s="28">
        <v>1.4718999999999999E-2</v>
      </c>
      <c r="F58" s="28">
        <v>1.4876E-2</v>
      </c>
      <c r="G58" s="28">
        <v>1.4997999999999999E-2</v>
      </c>
      <c r="H58" s="28">
        <v>1.5382E-2</v>
      </c>
      <c r="I58" s="28">
        <v>1.5629000000000001E-2</v>
      </c>
      <c r="J58" s="28">
        <v>1.6001000000000001E-2</v>
      </c>
      <c r="K58" s="28">
        <v>1.6206000000000002E-2</v>
      </c>
      <c r="L58" s="28">
        <v>1.6406E-2</v>
      </c>
      <c r="M58" s="28">
        <v>1.7042999999999999E-2</v>
      </c>
      <c r="O58" s="31">
        <f t="shared" si="5"/>
        <v>0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CC436-F647-4360-A70B-A4CF46D5D0C1}">
  <dimension ref="A1:F26"/>
  <sheetViews>
    <sheetView workbookViewId="0">
      <selection activeCell="D6" sqref="D6"/>
    </sheetView>
  </sheetViews>
  <sheetFormatPr baseColWidth="10" defaultColWidth="11.42578125" defaultRowHeight="15"/>
  <sheetData>
    <row r="1" spans="1:6">
      <c r="A1" s="63" t="s">
        <v>21</v>
      </c>
      <c r="B1" s="64" t="s">
        <v>22</v>
      </c>
      <c r="C1" s="64">
        <v>2022</v>
      </c>
      <c r="D1" s="64" t="s">
        <v>23</v>
      </c>
      <c r="E1" s="64" t="s">
        <v>24</v>
      </c>
      <c r="F1" s="59"/>
    </row>
    <row r="2" spans="1:6">
      <c r="A2" t="s">
        <v>25</v>
      </c>
      <c r="B2" s="61">
        <v>1000</v>
      </c>
      <c r="C2" s="61"/>
      <c r="D2" s="61"/>
      <c r="E2" s="61"/>
    </row>
    <row r="3" spans="1:6">
      <c r="A3" t="s">
        <v>26</v>
      </c>
      <c r="B3" s="61"/>
      <c r="C3" s="61"/>
      <c r="D3" s="61"/>
      <c r="E3" s="61"/>
    </row>
    <row r="4" spans="1:6">
      <c r="A4" t="s">
        <v>27</v>
      </c>
      <c r="B4" s="61"/>
      <c r="C4" s="61"/>
      <c r="D4" s="61"/>
      <c r="E4" s="61"/>
    </row>
    <row r="5" spans="1:6">
      <c r="A5" t="s">
        <v>28</v>
      </c>
      <c r="B5" s="61"/>
      <c r="C5" s="61"/>
      <c r="D5" s="61"/>
      <c r="E5" s="61"/>
    </row>
    <row r="6" spans="1:6">
      <c r="A6" t="s">
        <v>29</v>
      </c>
      <c r="B6" s="61"/>
      <c r="C6" s="61"/>
      <c r="D6" s="61"/>
      <c r="E6" s="61"/>
    </row>
    <row r="7" spans="1:6">
      <c r="A7" t="s">
        <v>30</v>
      </c>
      <c r="B7" s="61"/>
      <c r="C7" s="61"/>
      <c r="D7" s="61"/>
      <c r="E7" s="61"/>
    </row>
    <row r="8" spans="1:6">
      <c r="A8" t="s">
        <v>31</v>
      </c>
      <c r="B8" s="61"/>
      <c r="C8" s="61"/>
      <c r="D8" s="61"/>
      <c r="E8" s="61"/>
    </row>
    <row r="9" spans="1:6">
      <c r="A9" t="s">
        <v>32</v>
      </c>
      <c r="B9" s="61"/>
      <c r="C9" s="61"/>
      <c r="D9" s="61"/>
      <c r="E9" s="61"/>
    </row>
    <row r="10" spans="1:6">
      <c r="A10" t="s">
        <v>33</v>
      </c>
      <c r="B10" s="61"/>
      <c r="C10" s="61"/>
      <c r="D10" s="61"/>
      <c r="E10" s="61"/>
    </row>
    <row r="11" spans="1:6">
      <c r="A11" t="s">
        <v>34</v>
      </c>
      <c r="B11" s="61"/>
      <c r="C11" s="61"/>
      <c r="D11" s="61"/>
      <c r="E11" s="61"/>
    </row>
    <row r="12" spans="1:6">
      <c r="A12" t="s">
        <v>35</v>
      </c>
      <c r="B12" s="61"/>
      <c r="C12" s="61"/>
      <c r="D12" s="61"/>
      <c r="E12" s="61"/>
    </row>
    <row r="13" spans="1:6">
      <c r="A13" t="s">
        <v>36</v>
      </c>
      <c r="B13" s="61"/>
      <c r="C13" s="61"/>
      <c r="D13" s="61"/>
      <c r="E13" s="61"/>
    </row>
    <row r="15" spans="1:6">
      <c r="A15" s="56">
        <v>45413</v>
      </c>
      <c r="B15">
        <f>+'base 2018'!E7</f>
        <v>134.33600000000001</v>
      </c>
    </row>
    <row r="16" spans="1:6">
      <c r="A16" s="56">
        <v>44197</v>
      </c>
      <c r="B16">
        <f>+'base 2018'!B10</f>
        <v>110.21</v>
      </c>
    </row>
    <row r="18" spans="1:2">
      <c r="B18">
        <f>TRUNC(B15/B16,4)</f>
        <v>1.2189000000000001</v>
      </c>
    </row>
    <row r="20" spans="1:2">
      <c r="B20" s="60">
        <f>+B2*B18</f>
        <v>1218.9000000000001</v>
      </c>
    </row>
    <row r="22" spans="1:2">
      <c r="A22" t="s">
        <v>37</v>
      </c>
      <c r="B22" s="55">
        <f>+recargos!N2+recargos!N3+recargos!N4+recargos!N5</f>
        <v>0.58799999999999997</v>
      </c>
    </row>
    <row r="24" spans="1:2">
      <c r="A24" t="s">
        <v>38</v>
      </c>
      <c r="B24">
        <f>+B20*B22</f>
        <v>716.71320000000003</v>
      </c>
    </row>
    <row r="26" spans="1:2">
      <c r="A26" t="s">
        <v>39</v>
      </c>
      <c r="B26" s="62">
        <f>+B24+B20</f>
        <v>1935.6132000000002</v>
      </c>
    </row>
  </sheetData>
  <phoneticPr fontId="1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53308-1B41-464C-9A38-955F1535400E}">
  <dimension ref="A1:M15"/>
  <sheetViews>
    <sheetView workbookViewId="0">
      <selection activeCell="B2" sqref="B2"/>
    </sheetView>
  </sheetViews>
  <sheetFormatPr baseColWidth="10" defaultColWidth="11.42578125" defaultRowHeight="15"/>
  <sheetData>
    <row r="1" spans="1:13" ht="15.75" thickBot="1">
      <c r="B1" t="s">
        <v>40</v>
      </c>
    </row>
    <row r="2" spans="1:13" ht="15.75" thickBot="1">
      <c r="A2" t="s">
        <v>41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</row>
    <row r="3" spans="1:13">
      <c r="A3" s="17">
        <v>0</v>
      </c>
      <c r="B3" s="17"/>
      <c r="C3" s="17"/>
      <c r="D3" s="17"/>
      <c r="E3" s="17"/>
      <c r="F3" s="17"/>
      <c r="G3" s="17" t="s">
        <v>42</v>
      </c>
      <c r="H3" s="17"/>
      <c r="I3" s="17"/>
      <c r="J3" s="17"/>
      <c r="K3" s="17"/>
      <c r="L3" s="17"/>
      <c r="M3" s="17"/>
    </row>
    <row r="4" spans="1:13">
      <c r="A4">
        <v>1</v>
      </c>
      <c r="B4" s="18"/>
      <c r="C4" s="18"/>
      <c r="D4" s="18"/>
      <c r="E4" s="18"/>
      <c r="F4" s="18"/>
      <c r="G4" s="18" t="str">
        <f>+G3</f>
        <v>INPC</v>
      </c>
      <c r="H4" s="18"/>
      <c r="I4" s="18"/>
      <c r="J4" s="18"/>
      <c r="K4" s="18"/>
      <c r="L4" s="18"/>
      <c r="M4" s="18"/>
    </row>
    <row r="5" spans="1:13">
      <c r="A5">
        <f>+A4+1</f>
        <v>2</v>
      </c>
      <c r="C5" s="7"/>
      <c r="D5" s="7"/>
      <c r="E5" s="7"/>
      <c r="F5" s="7"/>
      <c r="G5" s="7" t="s">
        <v>42</v>
      </c>
      <c r="H5" s="7"/>
      <c r="I5" s="7"/>
      <c r="J5" s="7"/>
      <c r="K5" s="7"/>
      <c r="L5" s="7"/>
      <c r="M5" s="7"/>
    </row>
    <row r="6" spans="1:13">
      <c r="A6">
        <f t="shared" ref="A6:A15" si="0">+A5+1</f>
        <v>3</v>
      </c>
      <c r="D6" s="8"/>
      <c r="E6" s="8"/>
      <c r="F6" s="8"/>
      <c r="G6" s="8"/>
      <c r="H6" s="8" t="s">
        <v>42</v>
      </c>
      <c r="I6" s="8"/>
      <c r="J6" s="8"/>
      <c r="K6" s="8"/>
      <c r="L6" s="8"/>
      <c r="M6" s="8"/>
    </row>
    <row r="7" spans="1:13">
      <c r="A7">
        <f t="shared" si="0"/>
        <v>4</v>
      </c>
      <c r="E7" s="9"/>
      <c r="F7" s="9"/>
      <c r="G7" s="9"/>
      <c r="H7" s="9" t="s">
        <v>42</v>
      </c>
      <c r="I7" s="9"/>
      <c r="J7" s="9"/>
      <c r="K7" s="9"/>
      <c r="L7" s="9"/>
      <c r="M7" s="9"/>
    </row>
    <row r="8" spans="1:13">
      <c r="A8">
        <f t="shared" si="0"/>
        <v>5</v>
      </c>
      <c r="F8" s="10"/>
      <c r="G8" s="10"/>
      <c r="H8" s="10"/>
      <c r="I8" s="10" t="s">
        <v>42</v>
      </c>
      <c r="J8" s="10"/>
      <c r="K8" s="10"/>
      <c r="L8" s="10"/>
      <c r="M8" s="10"/>
    </row>
    <row r="9" spans="1:13">
      <c r="A9">
        <f t="shared" si="0"/>
        <v>6</v>
      </c>
      <c r="G9" s="11"/>
      <c r="H9" s="11"/>
      <c r="I9" s="11" t="s">
        <v>42</v>
      </c>
      <c r="J9" s="11"/>
      <c r="K9" s="11"/>
      <c r="L9" s="11"/>
      <c r="M9" s="11"/>
    </row>
    <row r="10" spans="1:13">
      <c r="A10">
        <f t="shared" si="0"/>
        <v>7</v>
      </c>
      <c r="H10" s="12"/>
      <c r="I10" s="12"/>
      <c r="J10" s="12" t="s">
        <v>42</v>
      </c>
      <c r="K10" s="12"/>
      <c r="L10" s="12"/>
      <c r="M10" s="12"/>
    </row>
    <row r="11" spans="1:13">
      <c r="A11">
        <f t="shared" si="0"/>
        <v>8</v>
      </c>
      <c r="I11" s="13"/>
      <c r="J11" s="13" t="s">
        <v>42</v>
      </c>
      <c r="K11" s="13"/>
      <c r="L11" s="13"/>
      <c r="M11" s="13"/>
    </row>
    <row r="12" spans="1:13">
      <c r="A12">
        <f t="shared" si="0"/>
        <v>9</v>
      </c>
      <c r="J12" s="14"/>
      <c r="K12" s="14" t="s">
        <v>42</v>
      </c>
      <c r="L12" s="14"/>
      <c r="M12" s="14"/>
    </row>
    <row r="13" spans="1:13">
      <c r="A13">
        <f t="shared" si="0"/>
        <v>10</v>
      </c>
      <c r="K13" s="15" t="s">
        <v>42</v>
      </c>
      <c r="L13" s="15"/>
      <c r="M13" s="15"/>
    </row>
    <row r="14" spans="1:13">
      <c r="A14">
        <f t="shared" si="0"/>
        <v>11</v>
      </c>
      <c r="L14" s="16" t="s">
        <v>42</v>
      </c>
      <c r="M14" s="16"/>
    </row>
    <row r="15" spans="1:13">
      <c r="A15">
        <f t="shared" si="0"/>
        <v>12</v>
      </c>
      <c r="M15" s="9" t="s">
        <v>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AB3C6-5C34-4C36-9129-4CCEC15982D1}">
  <dimension ref="A1:N20"/>
  <sheetViews>
    <sheetView workbookViewId="0">
      <selection activeCell="F2" sqref="F2"/>
    </sheetView>
  </sheetViews>
  <sheetFormatPr baseColWidth="10" defaultColWidth="11.42578125" defaultRowHeight="15"/>
  <sheetData>
    <row r="1" spans="1:14" ht="15.75" thickBot="1">
      <c r="A1" s="22" t="s">
        <v>43</v>
      </c>
      <c r="B1" s="22" t="s">
        <v>44</v>
      </c>
      <c r="C1" s="22" t="s">
        <v>45</v>
      </c>
      <c r="D1" s="22" t="s">
        <v>46</v>
      </c>
      <c r="E1" s="22" t="s">
        <v>47</v>
      </c>
      <c r="F1" s="22" t="s">
        <v>48</v>
      </c>
      <c r="G1" s="22" t="s">
        <v>49</v>
      </c>
      <c r="H1" s="22" t="s">
        <v>50</v>
      </c>
      <c r="I1" s="22" t="s">
        <v>51</v>
      </c>
      <c r="J1" s="22" t="s">
        <v>52</v>
      </c>
      <c r="K1" s="22" t="s">
        <v>53</v>
      </c>
      <c r="L1" s="22" t="s">
        <v>54</v>
      </c>
      <c r="M1" s="22" t="s">
        <v>55</v>
      </c>
      <c r="N1" s="22" t="s">
        <v>39</v>
      </c>
    </row>
    <row r="2" spans="1:14" ht="15.75" thickBot="1">
      <c r="A2" s="26">
        <v>2024</v>
      </c>
      <c r="B2" s="55">
        <v>1.47E-2</v>
      </c>
      <c r="C2" s="55">
        <v>1.47E-2</v>
      </c>
      <c r="D2" s="55">
        <v>1.47E-2</v>
      </c>
      <c r="E2" s="55">
        <v>1.47E-2</v>
      </c>
      <c r="F2" s="55"/>
      <c r="G2" s="55"/>
      <c r="H2" s="55"/>
      <c r="I2" s="55"/>
      <c r="J2" s="55"/>
      <c r="K2" s="55"/>
      <c r="L2" s="55"/>
      <c r="M2" s="55"/>
      <c r="N2" s="55">
        <f>SUM(B2:M2)</f>
        <v>5.8799999999999998E-2</v>
      </c>
    </row>
    <row r="3" spans="1:14" ht="15.75" thickBot="1">
      <c r="A3" s="26">
        <v>2023</v>
      </c>
      <c r="B3" s="55">
        <v>1.47E-2</v>
      </c>
      <c r="C3" s="55">
        <v>1.47E-2</v>
      </c>
      <c r="D3" s="55">
        <v>1.47E-2</v>
      </c>
      <c r="E3" s="55">
        <v>1.47E-2</v>
      </c>
      <c r="F3" s="55">
        <v>1.47E-2</v>
      </c>
      <c r="G3" s="55">
        <v>1.47E-2</v>
      </c>
      <c r="H3" s="55">
        <v>1.47E-2</v>
      </c>
      <c r="I3" s="55">
        <v>1.47E-2</v>
      </c>
      <c r="J3" s="55">
        <v>1.47E-2</v>
      </c>
      <c r="K3" s="55">
        <v>1.47E-2</v>
      </c>
      <c r="L3" s="55">
        <v>1.47E-2</v>
      </c>
      <c r="M3" s="55">
        <v>1.47E-2</v>
      </c>
      <c r="N3" s="55">
        <f>SUM(B3:M3)</f>
        <v>0.17639999999999997</v>
      </c>
    </row>
    <row r="4" spans="1:14" ht="15.75" thickBot="1">
      <c r="A4" s="26">
        <v>2022</v>
      </c>
      <c r="B4" s="55">
        <v>1.47E-2</v>
      </c>
      <c r="C4" s="55">
        <v>1.47E-2</v>
      </c>
      <c r="D4" s="55">
        <v>1.47E-2</v>
      </c>
      <c r="E4" s="55">
        <v>1.47E-2</v>
      </c>
      <c r="F4" s="55">
        <v>1.47E-2</v>
      </c>
      <c r="G4" s="55">
        <v>1.47E-2</v>
      </c>
      <c r="H4" s="55">
        <v>1.47E-2</v>
      </c>
      <c r="I4" s="55">
        <v>1.47E-2</v>
      </c>
      <c r="J4" s="55">
        <v>1.47E-2</v>
      </c>
      <c r="K4" s="55">
        <v>1.47E-2</v>
      </c>
      <c r="L4" s="55">
        <v>1.47E-2</v>
      </c>
      <c r="M4" s="55">
        <v>1.47E-2</v>
      </c>
      <c r="N4" s="55">
        <f t="shared" ref="N4:N8" si="0">SUM(B4:M4)</f>
        <v>0.17639999999999997</v>
      </c>
    </row>
    <row r="5" spans="1:14" ht="15.75" thickBot="1">
      <c r="A5" s="26">
        <v>2021</v>
      </c>
      <c r="B5" s="55">
        <v>1.47E-2</v>
      </c>
      <c r="C5" s="55">
        <v>1.47E-2</v>
      </c>
      <c r="D5" s="55">
        <v>1.47E-2</v>
      </c>
      <c r="E5" s="55">
        <v>1.47E-2</v>
      </c>
      <c r="F5" s="55">
        <v>1.47E-2</v>
      </c>
      <c r="G5" s="55">
        <v>1.47E-2</v>
      </c>
      <c r="H5" s="55">
        <v>1.47E-2</v>
      </c>
      <c r="I5" s="55">
        <v>1.47E-2</v>
      </c>
      <c r="J5" s="55">
        <v>1.47E-2</v>
      </c>
      <c r="K5" s="55">
        <v>1.47E-2</v>
      </c>
      <c r="L5" s="55">
        <v>1.47E-2</v>
      </c>
      <c r="M5" s="55">
        <v>1.47E-2</v>
      </c>
      <c r="N5" s="55">
        <f t="shared" si="0"/>
        <v>0.17639999999999997</v>
      </c>
    </row>
    <row r="6" spans="1:14" ht="15.75" thickBot="1">
      <c r="A6" s="26">
        <v>2020</v>
      </c>
      <c r="B6" s="55">
        <v>1.47E-2</v>
      </c>
      <c r="C6" s="55">
        <v>1.47E-2</v>
      </c>
      <c r="D6" s="55">
        <v>1.47E-2</v>
      </c>
      <c r="E6" s="55">
        <v>1.47E-2</v>
      </c>
      <c r="F6" s="55">
        <v>1.47E-2</v>
      </c>
      <c r="G6" s="55">
        <v>1.47E-2</v>
      </c>
      <c r="H6" s="55">
        <v>1.47E-2</v>
      </c>
      <c r="I6" s="55">
        <v>1.47E-2</v>
      </c>
      <c r="J6" s="55">
        <v>1.47E-2</v>
      </c>
      <c r="K6" s="55">
        <v>1.47E-2</v>
      </c>
      <c r="L6" s="55">
        <v>1.47E-2</v>
      </c>
      <c r="M6" s="55">
        <v>1.47E-2</v>
      </c>
      <c r="N6" s="55">
        <f t="shared" si="0"/>
        <v>0.17639999999999997</v>
      </c>
    </row>
    <row r="7" spans="1:14" ht="15.75" thickBot="1">
      <c r="A7" s="26">
        <v>2019</v>
      </c>
      <c r="B7" s="55">
        <v>1.47E-2</v>
      </c>
      <c r="C7" s="55">
        <v>1.47E-2</v>
      </c>
      <c r="D7" s="55">
        <v>1.47E-2</v>
      </c>
      <c r="E7" s="55">
        <v>1.47E-2</v>
      </c>
      <c r="F7" s="55">
        <v>1.47E-2</v>
      </c>
      <c r="G7" s="55">
        <v>1.47E-2</v>
      </c>
      <c r="H7" s="55">
        <v>1.47E-2</v>
      </c>
      <c r="I7" s="55">
        <v>1.47E-2</v>
      </c>
      <c r="J7" s="55">
        <v>1.47E-2</v>
      </c>
      <c r="K7" s="55">
        <v>1.47E-2</v>
      </c>
      <c r="L7" s="55">
        <v>1.47E-2</v>
      </c>
      <c r="M7" s="55">
        <v>1.47E-2</v>
      </c>
      <c r="N7" s="55">
        <f t="shared" si="0"/>
        <v>0.17639999999999997</v>
      </c>
    </row>
    <row r="8" spans="1:14" ht="15.75" thickBot="1">
      <c r="A8" s="35">
        <v>2018</v>
      </c>
      <c r="B8" s="55">
        <v>1.47E-2</v>
      </c>
      <c r="C8" s="55">
        <v>1.47E-2</v>
      </c>
      <c r="D8" s="55">
        <v>1.47E-2</v>
      </c>
      <c r="E8" s="55">
        <v>1.47E-2</v>
      </c>
      <c r="F8" s="55">
        <v>1.47E-2</v>
      </c>
      <c r="G8" s="55">
        <v>1.47E-2</v>
      </c>
      <c r="H8" s="55">
        <v>1.47E-2</v>
      </c>
      <c r="I8" s="55">
        <v>1.47E-2</v>
      </c>
      <c r="J8" s="55">
        <v>1.47E-2</v>
      </c>
      <c r="K8" s="55">
        <v>1.47E-2</v>
      </c>
      <c r="L8" s="55">
        <v>1.47E-2</v>
      </c>
      <c r="M8" s="55">
        <v>1.47E-2</v>
      </c>
      <c r="N8" s="55">
        <f t="shared" si="0"/>
        <v>0.17639999999999997</v>
      </c>
    </row>
    <row r="11" spans="1:14">
      <c r="A11" t="s">
        <v>56</v>
      </c>
      <c r="B11" t="s">
        <v>57</v>
      </c>
    </row>
    <row r="12" spans="1:14">
      <c r="A12" s="56">
        <v>45200</v>
      </c>
      <c r="B12" s="56">
        <v>43191</v>
      </c>
      <c r="C12" s="55">
        <f>SUM(F8:M8,B4:M7,B3:K3)</f>
        <v>0.97020000000000128</v>
      </c>
    </row>
    <row r="13" spans="1:14">
      <c r="A13" s="56"/>
      <c r="B13" s="56"/>
      <c r="C13" s="58">
        <v>43191</v>
      </c>
      <c r="D13" s="58">
        <v>43282</v>
      </c>
      <c r="E13" s="58">
        <v>43374</v>
      </c>
      <c r="F13" s="58">
        <v>43435</v>
      </c>
      <c r="G13" s="58">
        <v>43525</v>
      </c>
      <c r="H13" s="58">
        <v>43647</v>
      </c>
      <c r="I13" s="58">
        <v>43709</v>
      </c>
      <c r="J13" s="58">
        <v>43800</v>
      </c>
      <c r="K13" s="58">
        <v>43891</v>
      </c>
      <c r="L13" s="58">
        <v>43983</v>
      </c>
    </row>
    <row r="14" spans="1:14">
      <c r="A14">
        <v>2018</v>
      </c>
      <c r="C14" s="55">
        <f>SUM(F8:M8)</f>
        <v>0.11760000000000001</v>
      </c>
      <c r="D14" s="55">
        <f>SUM(I8:M8)</f>
        <v>7.3499999999999996E-2</v>
      </c>
      <c r="E14" s="55">
        <f>SUM(L8:M8)</f>
        <v>2.9399999999999999E-2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</row>
    <row r="15" spans="1:14">
      <c r="A15">
        <v>2019</v>
      </c>
      <c r="C15" s="55">
        <f>+N7</f>
        <v>0.17639999999999997</v>
      </c>
      <c r="D15" s="55">
        <f>+C15</f>
        <v>0.17639999999999997</v>
      </c>
      <c r="E15" s="55">
        <f>+D15</f>
        <v>0.17639999999999997</v>
      </c>
      <c r="F15" s="55">
        <f>+E15</f>
        <v>0.17639999999999997</v>
      </c>
      <c r="G15" s="55">
        <f>SUM(E7:M7)</f>
        <v>0.1323</v>
      </c>
      <c r="H15" s="55">
        <f>SUM(I7:M7)</f>
        <v>7.3499999999999996E-2</v>
      </c>
      <c r="I15" s="55">
        <f>SUM(K7:M7)</f>
        <v>4.41E-2</v>
      </c>
      <c r="J15" s="55">
        <v>0</v>
      </c>
      <c r="K15" s="55">
        <v>0</v>
      </c>
      <c r="L15" s="55">
        <v>0</v>
      </c>
    </row>
    <row r="16" spans="1:14">
      <c r="A16">
        <v>2020</v>
      </c>
      <c r="C16" s="55">
        <f>+N6</f>
        <v>0.17639999999999997</v>
      </c>
      <c r="D16" s="55">
        <f t="shared" ref="D16:F18" si="1">+C16</f>
        <v>0.17639999999999997</v>
      </c>
      <c r="E16" s="55">
        <f t="shared" si="1"/>
        <v>0.17639999999999997</v>
      </c>
      <c r="F16" s="55">
        <f t="shared" si="1"/>
        <v>0.17639999999999997</v>
      </c>
      <c r="G16" s="55">
        <f t="shared" ref="G16:H16" si="2">+F16</f>
        <v>0.17639999999999997</v>
      </c>
      <c r="H16" s="55">
        <f t="shared" si="2"/>
        <v>0.17639999999999997</v>
      </c>
      <c r="I16" s="55">
        <f t="shared" ref="I16:J16" si="3">+H16</f>
        <v>0.17639999999999997</v>
      </c>
      <c r="J16" s="55">
        <f t="shared" si="3"/>
        <v>0.17639999999999997</v>
      </c>
      <c r="K16" s="55">
        <f>SUM(E6:M6)</f>
        <v>0.1323</v>
      </c>
      <c r="L16" s="55">
        <f>SUM(H6:M6)</f>
        <v>8.8200000000000001E-2</v>
      </c>
    </row>
    <row r="17" spans="1:12">
      <c r="A17">
        <v>2021</v>
      </c>
      <c r="C17" s="55">
        <f>+N5</f>
        <v>0.17639999999999997</v>
      </c>
      <c r="D17" s="55">
        <f t="shared" si="1"/>
        <v>0.17639999999999997</v>
      </c>
      <c r="E17" s="55">
        <f t="shared" si="1"/>
        <v>0.17639999999999997</v>
      </c>
      <c r="F17" s="55">
        <f t="shared" si="1"/>
        <v>0.17639999999999997</v>
      </c>
      <c r="G17" s="55">
        <f t="shared" ref="G17:H17" si="4">+F17</f>
        <v>0.17639999999999997</v>
      </c>
      <c r="H17" s="55">
        <f t="shared" si="4"/>
        <v>0.17639999999999997</v>
      </c>
      <c r="I17" s="55">
        <f t="shared" ref="I17:J17" si="5">+H17</f>
        <v>0.17639999999999997</v>
      </c>
      <c r="J17" s="55">
        <f t="shared" si="5"/>
        <v>0.17639999999999997</v>
      </c>
      <c r="K17" s="55">
        <f t="shared" ref="K17:L17" si="6">+J17</f>
        <v>0.17639999999999997</v>
      </c>
      <c r="L17" s="55">
        <f t="shared" si="6"/>
        <v>0.17639999999999997</v>
      </c>
    </row>
    <row r="18" spans="1:12">
      <c r="A18">
        <v>2022</v>
      </c>
      <c r="C18" s="55">
        <f>+N4</f>
        <v>0.17639999999999997</v>
      </c>
      <c r="D18" s="55">
        <f t="shared" si="1"/>
        <v>0.17639999999999997</v>
      </c>
      <c r="E18" s="55">
        <f t="shared" si="1"/>
        <v>0.17639999999999997</v>
      </c>
      <c r="F18" s="55">
        <f t="shared" si="1"/>
        <v>0.17639999999999997</v>
      </c>
      <c r="G18" s="55">
        <f t="shared" ref="G18:H18" si="7">+F18</f>
        <v>0.17639999999999997</v>
      </c>
      <c r="H18" s="55">
        <f t="shared" si="7"/>
        <v>0.17639999999999997</v>
      </c>
      <c r="I18" s="55">
        <f t="shared" ref="I18:J18" si="8">+H18</f>
        <v>0.17639999999999997</v>
      </c>
      <c r="J18" s="55">
        <f t="shared" si="8"/>
        <v>0.17639999999999997</v>
      </c>
      <c r="K18" s="55">
        <f t="shared" ref="K18:L18" si="9">+J18</f>
        <v>0.17639999999999997</v>
      </c>
      <c r="L18" s="55">
        <f t="shared" si="9"/>
        <v>0.17639999999999997</v>
      </c>
    </row>
    <row r="19" spans="1:12">
      <c r="A19">
        <v>2023</v>
      </c>
      <c r="C19" s="55">
        <f>SUM(B3:K3)</f>
        <v>0.14699999999999999</v>
      </c>
      <c r="D19" s="55">
        <f>SUM(B3:K3)</f>
        <v>0.14699999999999999</v>
      </c>
      <c r="E19" s="55">
        <f>SUM(B3:K3)</f>
        <v>0.14699999999999999</v>
      </c>
      <c r="F19" s="55">
        <f t="shared" ref="F19:L19" si="10">+E19</f>
        <v>0.14699999999999999</v>
      </c>
      <c r="G19" s="55">
        <f t="shared" si="10"/>
        <v>0.14699999999999999</v>
      </c>
      <c r="H19" s="55">
        <f t="shared" si="10"/>
        <v>0.14699999999999999</v>
      </c>
      <c r="I19" s="55">
        <f t="shared" si="10"/>
        <v>0.14699999999999999</v>
      </c>
      <c r="J19" s="55">
        <f t="shared" si="10"/>
        <v>0.14699999999999999</v>
      </c>
      <c r="K19" s="55">
        <f t="shared" si="10"/>
        <v>0.14699999999999999</v>
      </c>
      <c r="L19" s="55">
        <f t="shared" si="10"/>
        <v>0.14699999999999999</v>
      </c>
    </row>
    <row r="20" spans="1:12">
      <c r="C20" s="57">
        <f t="shared" ref="C20:L20" si="11">SUM(C14:C19)</f>
        <v>0.97019999999999995</v>
      </c>
      <c r="D20" s="57">
        <f t="shared" si="11"/>
        <v>0.92609999999999992</v>
      </c>
      <c r="E20" s="57">
        <f t="shared" si="11"/>
        <v>0.88200000000000001</v>
      </c>
      <c r="F20" s="57">
        <f t="shared" si="11"/>
        <v>0.85259999999999991</v>
      </c>
      <c r="G20" s="57">
        <f t="shared" si="11"/>
        <v>0.8085</v>
      </c>
      <c r="H20" s="57">
        <f t="shared" si="11"/>
        <v>0.74969999999999992</v>
      </c>
      <c r="I20" s="57">
        <f t="shared" si="11"/>
        <v>0.72029999999999994</v>
      </c>
      <c r="J20" s="57">
        <f t="shared" si="11"/>
        <v>0.67619999999999991</v>
      </c>
      <c r="K20" s="57">
        <f t="shared" si="11"/>
        <v>0.6321</v>
      </c>
      <c r="L20" s="57">
        <f t="shared" si="11"/>
        <v>0.58799999999999997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673FD-CFE0-4BA8-B2D3-A591C9721FF7}">
  <dimension ref="A1:M12"/>
  <sheetViews>
    <sheetView workbookViewId="0">
      <selection activeCell="F16" sqref="F16"/>
    </sheetView>
  </sheetViews>
  <sheetFormatPr baseColWidth="10" defaultColWidth="11.42578125" defaultRowHeight="15"/>
  <sheetData>
    <row r="1" spans="1:13" ht="31.5">
      <c r="A1" s="49" t="s">
        <v>58</v>
      </c>
    </row>
    <row r="2" spans="1:13" ht="15.75" thickBot="1">
      <c r="A2" s="50"/>
    </row>
    <row r="3" spans="1:13" ht="17.25" thickBot="1">
      <c r="A3" s="51"/>
      <c r="B3" s="52" t="s">
        <v>59</v>
      </c>
      <c r="C3" s="52" t="s">
        <v>60</v>
      </c>
      <c r="D3" s="52" t="s">
        <v>61</v>
      </c>
      <c r="E3" s="52" t="s">
        <v>62</v>
      </c>
      <c r="F3" s="52" t="s">
        <v>63</v>
      </c>
      <c r="G3" s="52" t="s">
        <v>64</v>
      </c>
      <c r="H3" s="52" t="s">
        <v>65</v>
      </c>
      <c r="I3" s="52" t="s">
        <v>66</v>
      </c>
      <c r="J3" s="52" t="s">
        <v>67</v>
      </c>
      <c r="K3" s="52" t="s">
        <v>68</v>
      </c>
      <c r="L3" s="52" t="s">
        <v>69</v>
      </c>
      <c r="M3" s="52" t="s">
        <v>70</v>
      </c>
    </row>
    <row r="4" spans="1:13" ht="15.75" thickBot="1">
      <c r="A4" s="53" t="s">
        <v>71</v>
      </c>
      <c r="B4" s="53" t="s">
        <v>72</v>
      </c>
      <c r="C4" s="54">
        <v>9.7999999999999997E-3</v>
      </c>
      <c r="D4" s="54">
        <v>9.7999999999999997E-3</v>
      </c>
      <c r="E4" s="54">
        <v>9.7999999999999997E-3</v>
      </c>
      <c r="F4" s="54">
        <v>9.7999999999999997E-3</v>
      </c>
      <c r="G4" s="54">
        <v>9.7999999999999997E-3</v>
      </c>
      <c r="H4" s="54">
        <v>9.7999999999999997E-3</v>
      </c>
      <c r="I4" s="54">
        <v>9.7999999999999997E-3</v>
      </c>
      <c r="J4" s="54">
        <v>9.7999999999999997E-3</v>
      </c>
      <c r="K4" s="54">
        <v>9.7999999999999997E-3</v>
      </c>
      <c r="L4" s="54">
        <v>9.7999999999999997E-3</v>
      </c>
      <c r="M4" s="54">
        <v>9.7999999999999997E-3</v>
      </c>
    </row>
    <row r="5" spans="1:13" ht="15.75" thickBot="1">
      <c r="A5" s="53" t="s">
        <v>73</v>
      </c>
      <c r="B5" s="53" t="s">
        <v>74</v>
      </c>
      <c r="C5" s="54">
        <v>1.47E-2</v>
      </c>
      <c r="D5" s="54">
        <v>1.47E-2</v>
      </c>
      <c r="E5" s="54">
        <v>1.47E-2</v>
      </c>
      <c r="F5" s="54">
        <v>1.47E-2</v>
      </c>
      <c r="G5" s="54">
        <v>1.47E-2</v>
      </c>
      <c r="H5" s="54">
        <v>1.47E-2</v>
      </c>
      <c r="I5" s="54">
        <v>1.47E-2</v>
      </c>
      <c r="J5" s="54">
        <v>1.47E-2</v>
      </c>
      <c r="K5" s="54">
        <v>1.47E-2</v>
      </c>
      <c r="L5" s="54">
        <v>1.47E-2</v>
      </c>
      <c r="M5" s="54">
        <v>1.47E-2</v>
      </c>
    </row>
    <row r="7" spans="1:13">
      <c r="A7" s="48"/>
    </row>
    <row r="8" spans="1:13" ht="31.5">
      <c r="A8" s="49" t="s">
        <v>75</v>
      </c>
    </row>
    <row r="9" spans="1:13" ht="15.75" thickBot="1">
      <c r="A9" s="50"/>
    </row>
    <row r="10" spans="1:13" ht="17.25" thickBot="1">
      <c r="A10" s="52"/>
      <c r="B10" s="52" t="s">
        <v>59</v>
      </c>
      <c r="C10" s="52" t="s">
        <v>60</v>
      </c>
      <c r="D10" s="52" t="s">
        <v>61</v>
      </c>
      <c r="E10" s="52" t="s">
        <v>62</v>
      </c>
      <c r="F10" s="52" t="s">
        <v>63</v>
      </c>
      <c r="G10" s="52" t="s">
        <v>64</v>
      </c>
      <c r="H10" s="52" t="s">
        <v>65</v>
      </c>
      <c r="I10" s="52" t="s">
        <v>66</v>
      </c>
      <c r="J10" s="52" t="s">
        <v>67</v>
      </c>
      <c r="K10" s="52" t="s">
        <v>68</v>
      </c>
      <c r="L10" s="52" t="s">
        <v>69</v>
      </c>
      <c r="M10" s="52" t="s">
        <v>70</v>
      </c>
    </row>
    <row r="11" spans="1:13" ht="15.75" thickBot="1">
      <c r="A11" s="53" t="s">
        <v>71</v>
      </c>
      <c r="B11" s="53" t="s">
        <v>76</v>
      </c>
      <c r="C11" s="54">
        <v>7.4999999999999997E-3</v>
      </c>
      <c r="D11" s="54">
        <v>7.4999999999999997E-3</v>
      </c>
      <c r="E11" s="54">
        <v>7.4999999999999997E-3</v>
      </c>
      <c r="F11" s="54">
        <v>7.4999999999999997E-3</v>
      </c>
      <c r="G11" s="54">
        <v>7.4999999999999997E-3</v>
      </c>
      <c r="H11" s="54">
        <v>7.4999999999999997E-3</v>
      </c>
      <c r="I11" s="54">
        <v>7.4999999999999997E-3</v>
      </c>
      <c r="J11" s="54">
        <v>7.4999999999999997E-3</v>
      </c>
      <c r="K11" s="54">
        <v>7.4999999999999997E-3</v>
      </c>
      <c r="L11" s="54">
        <v>7.4999999999999997E-3</v>
      </c>
      <c r="M11" s="54">
        <v>7.4999999999999997E-3</v>
      </c>
    </row>
    <row r="12" spans="1:13" ht="15.75" thickBot="1">
      <c r="A12" s="53" t="s">
        <v>73</v>
      </c>
      <c r="B12" s="53" t="s">
        <v>77</v>
      </c>
      <c r="C12" s="54">
        <v>1.1299999999999999E-2</v>
      </c>
      <c r="D12" s="54">
        <v>1.1299999999999999E-2</v>
      </c>
      <c r="E12" s="54">
        <v>1.1299999999999999E-2</v>
      </c>
      <c r="F12" s="54">
        <v>1.1299999999999999E-2</v>
      </c>
      <c r="G12" s="54">
        <v>1.1299999999999999E-2</v>
      </c>
      <c r="H12" s="54">
        <v>1.1299999999999999E-2</v>
      </c>
      <c r="I12" s="54">
        <v>1.1299999999999999E-2</v>
      </c>
      <c r="J12" s="54">
        <v>1.1299999999999999E-2</v>
      </c>
      <c r="K12" s="54">
        <v>1.1299999999999999E-2</v>
      </c>
      <c r="L12" s="54">
        <v>1.1299999999999999E-2</v>
      </c>
      <c r="M12" s="54">
        <v>1.1299999999999999E-2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D047A4A818E74C8A50FC0F4E1B0F05" ma:contentTypeVersion="13" ma:contentTypeDescription="Crear nuevo documento." ma:contentTypeScope="" ma:versionID="6d95c3b5771377d8c0c2dc36397ad789">
  <xsd:schema xmlns:xsd="http://www.w3.org/2001/XMLSchema" xmlns:xs="http://www.w3.org/2001/XMLSchema" xmlns:p="http://schemas.microsoft.com/office/2006/metadata/properties" xmlns:ns3="d01f20bd-c6ce-4431-b9d1-96ef4e95e67f" xmlns:ns4="72579ba4-02b5-4e04-aa85-5fe3ef86ce95" targetNamespace="http://schemas.microsoft.com/office/2006/metadata/properties" ma:root="true" ma:fieldsID="a8364b593f84bf63bba9d2263a7ff6e7" ns3:_="" ns4:_="">
    <xsd:import namespace="d01f20bd-c6ce-4431-b9d1-96ef4e95e67f"/>
    <xsd:import namespace="72579ba4-02b5-4e04-aa85-5fe3ef86ce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f20bd-c6ce-4431-b9d1-96ef4e95e6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579ba4-02b5-4e04-aa85-5fe3ef86ce9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785A99-7DB2-48DD-AE09-0C194B24BDE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5B72DDD-7A76-443C-8C9A-9E64DDC0A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f20bd-c6ce-4431-b9d1-96ef4e95e67f"/>
    <ds:schemaRef ds:uri="72579ba4-02b5-4e04-aa85-5fe3ef86ce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1C0AF3-9727-41E2-BC0A-BFD8F56375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2010</vt:lpstr>
      <vt:lpstr>base 2018</vt:lpstr>
      <vt:lpstr>Hoja1</vt:lpstr>
      <vt:lpstr>meses de uso</vt:lpstr>
      <vt:lpstr>recargos</vt:lpstr>
      <vt:lpstr>tasa de recargos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Cipriano Fernandez Maya</dc:creator>
  <cp:keywords/>
  <dc:description/>
  <cp:lastModifiedBy>Cipriano Fernandez Maya</cp:lastModifiedBy>
  <cp:revision/>
  <dcterms:created xsi:type="dcterms:W3CDTF">2018-09-18T14:19:12Z</dcterms:created>
  <dcterms:modified xsi:type="dcterms:W3CDTF">2025-02-12T15:14:49Z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0x01010069D047A4A818E74C8A50FC0F4E1B0F05</vt:lpwstr>
  </property>
</Properties>
</file>